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HIVEMHC\archivemhc\hhf\09-Lien Release\"/>
    </mc:Choice>
  </mc:AlternateContent>
  <xr:revisionPtr revIDLastSave="0" documentId="8_{866CF019-9B7D-4F1D-A68A-37A119E6DE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yoff Calculation" sheetId="4" r:id="rId1"/>
    <sheet name="Payoff Calculation (2)" sheetId="5" state="hidden" r:id="rId2"/>
    <sheet name="Payoff Statement" sheetId="1" state="hidden" r:id="rId3"/>
    <sheet name="Factors" sheetId="2" state="hidden" r:id="rId4"/>
  </sheets>
  <definedNames>
    <definedName name="amt_owed">Factors!$B$7:$B$8</definedName>
    <definedName name="_xlnm.Print_Area" localSheetId="0">'Payoff Calculation'!$B$2:$Q$73</definedName>
    <definedName name="_xlnm.Print_Area" localSheetId="1">'Payoff Calculation (2)'!$A$1:$O$67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6" i="4" l="1"/>
  <c r="O24" i="4" l="1"/>
  <c r="C28" i="4" l="1"/>
  <c r="F55" i="5" l="1"/>
  <c r="Q47" i="5"/>
  <c r="P47" i="5"/>
  <c r="Q45" i="5"/>
  <c r="P45" i="5"/>
  <c r="P48" i="5" s="1"/>
  <c r="B40" i="5" s="1"/>
  <c r="Q43" i="5"/>
  <c r="P43" i="5"/>
  <c r="K33" i="5"/>
  <c r="K30" i="5"/>
  <c r="M20" i="5" s="1"/>
  <c r="B26" i="5"/>
  <c r="M22" i="5"/>
  <c r="M24" i="5" s="1"/>
  <c r="Q49" i="5" l="1"/>
  <c r="K31" i="5"/>
  <c r="F57" i="5" s="1"/>
  <c r="F56" i="5"/>
  <c r="G66" i="4"/>
  <c r="S58" i="4"/>
  <c r="S56" i="4"/>
  <c r="R54" i="4"/>
  <c r="R58" i="4"/>
  <c r="R56" i="4"/>
  <c r="H25" i="1"/>
  <c r="M35" i="4"/>
  <c r="M32" i="4"/>
  <c r="O22" i="4" s="1"/>
  <c r="O26" i="4"/>
  <c r="F78" i="1"/>
  <c r="F77" i="1"/>
  <c r="K32" i="5" l="1"/>
  <c r="K34" i="5" s="1"/>
  <c r="K36" i="5" s="1"/>
  <c r="G41" i="5" s="1"/>
  <c r="M45" i="5" s="1"/>
  <c r="Q57" i="5"/>
  <c r="G55" i="5" s="1"/>
  <c r="R59" i="4"/>
  <c r="M33" i="4"/>
  <c r="K35" i="5" l="1"/>
  <c r="H26" i="1"/>
  <c r="M34" i="4"/>
  <c r="M36" i="4" s="1"/>
  <c r="M38" i="4" l="1"/>
  <c r="H52" i="4"/>
  <c r="S54" i="4"/>
  <c r="S60" i="4" s="1"/>
  <c r="G68" i="4" s="1"/>
  <c r="H50" i="4"/>
  <c r="M37" i="4"/>
  <c r="G67" i="4" l="1"/>
  <c r="S68" i="4" s="1"/>
  <c r="H66" i="4" s="1"/>
  <c r="F76" i="1"/>
</calcChain>
</file>

<file path=xl/sharedStrings.xml><?xml version="1.0" encoding="utf-8"?>
<sst xmlns="http://schemas.openxmlformats.org/spreadsheetml/2006/main" count="177" uniqueCount="110">
  <si>
    <t>Sales price</t>
  </si>
  <si>
    <t>Loan Forgiveness Factor</t>
  </si>
  <si>
    <t>Loan Term (months)</t>
  </si>
  <si>
    <t>Amount Forgiven/month</t>
  </si>
  <si>
    <t>HHF BEP LOAN PAYOFF STATEMENT</t>
  </si>
  <si>
    <t>Property Address:</t>
  </si>
  <si>
    <t>City of Jackson</t>
  </si>
  <si>
    <t>BEP-01A-001</t>
  </si>
  <si>
    <t>735 Riverside Drive</t>
  </si>
  <si>
    <t>Jackson, MS 39202</t>
  </si>
  <si>
    <t>(601) 718-4642</t>
  </si>
  <si>
    <t xml:space="preserve">                  MISSISSIPPI HOME CORPORATION</t>
  </si>
  <si>
    <t>Date Requested:</t>
  </si>
  <si>
    <t>Payoff Good Through:</t>
  </si>
  <si>
    <t>111 First Street</t>
  </si>
  <si>
    <t>Jackson, MS 39201</t>
  </si>
  <si>
    <t>Borrower:</t>
  </si>
  <si>
    <t>Project ID:</t>
  </si>
  <si>
    <t>Date of HHF Note:</t>
  </si>
  <si>
    <t>Date of Sale:</t>
  </si>
  <si>
    <t>a</t>
  </si>
  <si>
    <t>b</t>
  </si>
  <si>
    <t>c</t>
  </si>
  <si>
    <t>d</t>
  </si>
  <si>
    <t>e</t>
  </si>
  <si>
    <t>(for properties being sold prior to the end of the 3-year Compliance Period)</t>
  </si>
  <si>
    <t>CALCULATION OF PRINCIPAL FORGIVEN</t>
  </si>
  <si>
    <t>A</t>
  </si>
  <si>
    <t>B</t>
  </si>
  <si>
    <t>C</t>
  </si>
  <si>
    <t>D</t>
  </si>
  <si>
    <t>E</t>
  </si>
  <si>
    <t>F</t>
  </si>
  <si>
    <t>G</t>
  </si>
  <si>
    <t>CALCULATION FACTORS</t>
  </si>
  <si>
    <t>If there is an amount owed to MHC, complete the following:</t>
  </si>
  <si>
    <t>The remaining balance:</t>
  </si>
  <si>
    <t>Sales Price:</t>
  </si>
  <si>
    <t>Appraised Value:</t>
  </si>
  <si>
    <t>HHF Principal Balance:</t>
  </si>
  <si>
    <t>Statement Date:</t>
  </si>
  <si>
    <t>123 First Street</t>
  </si>
  <si>
    <t>jblight@email.com</t>
  </si>
  <si>
    <t>Account Information</t>
  </si>
  <si>
    <t>HHF Loan Principal Balance:</t>
  </si>
  <si>
    <t>Principal Forgiven:</t>
  </si>
  <si>
    <t>Total Payoff Amount Due:</t>
  </si>
  <si>
    <t>Forgiveness in Excess of Available Proceeds:</t>
  </si>
  <si>
    <t>Final Payoff Amount Due:</t>
  </si>
  <si>
    <t>will be:</t>
  </si>
  <si>
    <t>HHF BEP LOAN PAYOFF CALCULATION</t>
  </si>
  <si>
    <t>Authorized By:</t>
  </si>
  <si>
    <t>Date:</t>
  </si>
  <si>
    <t>Total Amount Forgiven:</t>
  </si>
  <si>
    <t>ATTACHMENTS:</t>
  </si>
  <si>
    <t>(1)</t>
  </si>
  <si>
    <t>Request for Payoff Form</t>
  </si>
  <si>
    <t>(2)</t>
  </si>
  <si>
    <t>HUD-1 Settlement Statement/Closing Disclosure</t>
  </si>
  <si>
    <t>(3)</t>
  </si>
  <si>
    <t>Copy of Appraisal Page showing Appraised Value</t>
  </si>
  <si>
    <t xml:space="preserve"> N/A</t>
  </si>
  <si>
    <t>amt_owed</t>
  </si>
  <si>
    <t>X</t>
  </si>
  <si>
    <t># of Months Completed</t>
  </si>
  <si>
    <t># of Months Remaining</t>
  </si>
  <si>
    <t xml:space="preserve"> forgiven partially in the amount of </t>
  </si>
  <si>
    <t>with the remaining owed to MHC:</t>
  </si>
  <si>
    <t xml:space="preserve"> forgiven in its entirety. </t>
  </si>
  <si>
    <t>forgiven $</t>
  </si>
  <si>
    <t>Total Amount Owed to MHC:</t>
  </si>
  <si>
    <t>SUMMARY OF FINAL CALCULATIONS</t>
  </si>
  <si>
    <t xml:space="preserve"> required to be paid by borrower in full.</t>
  </si>
  <si>
    <t>ADDITIONAL DEBT FORGIVENESS</t>
  </si>
  <si>
    <t>Original Debt:</t>
  </si>
  <si>
    <t>Check payable to MHC must be submitted prior to lien release.</t>
  </si>
  <si>
    <t>Explain any additional debt forgiveness:</t>
  </si>
  <si>
    <t>(4)</t>
  </si>
  <si>
    <t>Payoff Check payable to MHC</t>
  </si>
  <si>
    <t>HHF Loan Principal Balance</t>
  </si>
  <si>
    <r>
      <t xml:space="preserve">Principal Amount forgiven to date </t>
    </r>
    <r>
      <rPr>
        <i/>
        <sz val="9"/>
        <color theme="1"/>
        <rFont val="Calibri"/>
        <family val="2"/>
        <scheme val="minor"/>
      </rPr>
      <t>(c x d)</t>
    </r>
  </si>
  <si>
    <r>
      <t xml:space="preserve">Sales Proceeds to MHC </t>
    </r>
    <r>
      <rPr>
        <i/>
        <sz val="9"/>
        <color theme="1"/>
        <rFont val="Calibri"/>
        <family val="2"/>
        <scheme val="minor"/>
      </rPr>
      <t>(D - C)</t>
    </r>
  </si>
  <si>
    <r>
      <t xml:space="preserve">Sales Proceeds to Blight Partner </t>
    </r>
    <r>
      <rPr>
        <i/>
        <sz val="9"/>
        <color theme="1"/>
        <rFont val="Calibri"/>
        <family val="2"/>
        <scheme val="minor"/>
      </rPr>
      <t>(D - E)</t>
    </r>
  </si>
  <si>
    <r>
      <t xml:space="preserve">Current Principal Balance </t>
    </r>
    <r>
      <rPr>
        <i/>
        <sz val="9"/>
        <color theme="1"/>
        <rFont val="Calibri"/>
        <family val="2"/>
        <scheme val="minor"/>
      </rPr>
      <t>(A - B)</t>
    </r>
  </si>
  <si>
    <r>
      <t xml:space="preserve">Remaining Debt after Sale </t>
    </r>
    <r>
      <rPr>
        <i/>
        <sz val="9"/>
        <color theme="1"/>
        <rFont val="Calibri"/>
        <family val="2"/>
        <scheme val="minor"/>
      </rPr>
      <t>(A - B - E)</t>
    </r>
  </si>
  <si>
    <t>The remaining debt after sale in the amount of</t>
  </si>
  <si>
    <t>Appraised Value greater than Sales Price by $1,000;  MHC will forgive the portion of debt that would have i</t>
  </si>
  <si>
    <t>Expected Payoff Date:</t>
  </si>
  <si>
    <t>Statement Date</t>
  </si>
  <si>
    <t>FORM TO BORROWER</t>
  </si>
  <si>
    <t>Net Sales Proceeds:</t>
  </si>
  <si>
    <t>Net Sales Proceeds</t>
  </si>
  <si>
    <t>Submitted by:</t>
  </si>
  <si>
    <t>MHC USE ONLY</t>
  </si>
  <si>
    <t xml:space="preserve">  ADDITIONAL DEBT FORGIVENESS</t>
  </si>
  <si>
    <t xml:space="preserve">  Original Debt:</t>
  </si>
  <si>
    <t xml:space="preserve">  Total Amount Forgiven:</t>
  </si>
  <si>
    <t xml:space="preserve">  Authorized By:</t>
  </si>
  <si>
    <t>BORROWER:</t>
  </si>
  <si>
    <t>PROPERTY ADDRESS:</t>
  </si>
  <si>
    <t>Explain any additional debt forgiveness.</t>
  </si>
  <si>
    <t xml:space="preserve">  SUMMARY OF FINAL CALCULATIONS</t>
  </si>
  <si>
    <t>Number of Months Completed</t>
  </si>
  <si>
    <t>Number of Months Remaining</t>
  </si>
  <si>
    <t xml:space="preserve">Copy of Appraisal </t>
  </si>
  <si>
    <t xml:space="preserve">  Amount Owed to MHC:</t>
  </si>
  <si>
    <r>
      <t>ATTACHMENTS:</t>
    </r>
    <r>
      <rPr>
        <i/>
        <sz val="9"/>
        <color theme="1"/>
        <rFont val="Calibri"/>
        <family val="2"/>
        <scheme val="minor"/>
      </rPr>
      <t xml:space="preserve"> (Documents to be submitted prior to lien release.)</t>
    </r>
  </si>
  <si>
    <t>HHF/BEP LOAN PAYOFF CALCULATION WORKSHEET</t>
  </si>
  <si>
    <t xml:space="preserve">  The amount owed to MHC in the amount of:</t>
  </si>
  <si>
    <r>
      <t xml:space="preserve">Net Sales Proceeds owed to MHC </t>
    </r>
    <r>
      <rPr>
        <i/>
        <sz val="9"/>
        <color theme="1"/>
        <rFont val="Calibri"/>
        <family val="2"/>
        <scheme val="minor"/>
      </rPr>
      <t>(D - 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</si>
</sst>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Arial Black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b/>
      <sz val="9"/>
      <color theme="1"/>
      <name val="Arial Black"/>
      <family val="2"/>
    </font>
    <font>
      <b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8764000366222"/>
      </left>
      <right/>
      <top style="thin">
        <color theme="0" tint="-0.1498764000366222"/>
      </top>
      <bottom style="thin">
        <color theme="0" tint="-0.1498764000366222"/>
      </bottom>
      <diagonal/>
    </border>
    <border>
      <left/>
      <right/>
      <top style="thin">
        <color theme="0" tint="-0.1498764000366222"/>
      </top>
      <bottom style="thin">
        <color theme="0" tint="-0.1498764000366222"/>
      </bottom>
      <diagonal/>
    </border>
    <border>
      <left/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/>
      <right/>
      <top style="thin">
        <color theme="0" tint="-0.1498764000366222"/>
      </top>
      <bottom/>
      <diagonal/>
    </border>
    <border>
      <left style="thin">
        <color theme="0" tint="-0.14981536301767021"/>
      </left>
      <right/>
      <top style="thin">
        <color theme="0" tint="-0.14981536301767021"/>
      </top>
      <bottom style="thin">
        <color theme="0" tint="-0.14981536301767021"/>
      </bottom>
      <diagonal/>
    </border>
    <border>
      <left/>
      <right style="thin">
        <color theme="0" tint="-0.14981536301767021"/>
      </right>
      <top style="thin">
        <color theme="0" tint="-0.14981536301767021"/>
      </top>
      <bottom style="thin">
        <color theme="0" tint="-0.1498153630176702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1499374370555742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24994659260841701"/>
      </bottom>
      <diagonal/>
    </border>
    <border>
      <left/>
      <right/>
      <top style="thin">
        <color theme="0" tint="-0.34998626667073579"/>
      </top>
      <bottom style="double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/>
    <xf numFmtId="0" fontId="0" fillId="0" borderId="0" xfId="0" applyBorder="1"/>
    <xf numFmtId="0" fontId="0" fillId="0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right"/>
    </xf>
    <xf numFmtId="164" fontId="2" fillId="0" borderId="0" xfId="0" applyNumberFormat="1" applyFont="1" applyBorder="1"/>
    <xf numFmtId="164" fontId="0" fillId="0" borderId="0" xfId="0" applyNumberFormat="1" applyFill="1" applyBorder="1"/>
    <xf numFmtId="164" fontId="2" fillId="0" borderId="0" xfId="0" applyNumberFormat="1" applyFont="1" applyFill="1" applyBorder="1"/>
    <xf numFmtId="0" fontId="0" fillId="0" borderId="10" xfId="0" applyBorder="1"/>
    <xf numFmtId="0" fontId="0" fillId="0" borderId="8" xfId="0" applyBorder="1"/>
    <xf numFmtId="0" fontId="0" fillId="0" borderId="8" xfId="0" applyFont="1" applyFill="1" applyBorder="1"/>
    <xf numFmtId="0" fontId="0" fillId="0" borderId="9" xfId="0" applyBorder="1"/>
    <xf numFmtId="0" fontId="0" fillId="2" borderId="0" xfId="0" applyFill="1" applyBorder="1"/>
    <xf numFmtId="14" fontId="0" fillId="0" borderId="0" xfId="0" applyNumberFormat="1" applyAlignment="1">
      <alignment horizontal="left"/>
    </xf>
    <xf numFmtId="165" fontId="0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44" fontId="2" fillId="0" borderId="0" xfId="0" applyNumberFormat="1" applyFont="1" applyFill="1" applyBorder="1"/>
    <xf numFmtId="44" fontId="2" fillId="0" borderId="0" xfId="0" applyNumberFormat="1" applyFont="1" applyBorder="1"/>
    <xf numFmtId="0" fontId="0" fillId="0" borderId="2" xfId="0" applyBorder="1" applyAlignment="1">
      <alignment horizontal="center"/>
    </xf>
    <xf numFmtId="44" fontId="0" fillId="0" borderId="0" xfId="0" applyNumberFormat="1"/>
    <xf numFmtId="0" fontId="7" fillId="0" borderId="0" xfId="2" applyBorder="1"/>
    <xf numFmtId="0" fontId="0" fillId="2" borderId="22" xfId="0" applyFill="1" applyBorder="1"/>
    <xf numFmtId="0" fontId="0" fillId="2" borderId="23" xfId="0" applyFill="1" applyBorder="1"/>
    <xf numFmtId="0" fontId="4" fillId="2" borderId="23" xfId="0" applyFont="1" applyFill="1" applyBorder="1"/>
    <xf numFmtId="14" fontId="0" fillId="2" borderId="23" xfId="0" applyNumberFormat="1" applyFill="1" applyBorder="1" applyAlignment="1">
      <alignment horizontal="left"/>
    </xf>
    <xf numFmtId="0" fontId="0" fillId="2" borderId="24" xfId="0" applyFill="1" applyBorder="1"/>
    <xf numFmtId="0" fontId="0" fillId="2" borderId="25" xfId="0" applyFill="1" applyBorder="1"/>
    <xf numFmtId="166" fontId="0" fillId="2" borderId="0" xfId="0" applyNumberFormat="1" applyFill="1" applyBorder="1" applyAlignment="1">
      <alignment horizontal="left"/>
    </xf>
    <xf numFmtId="14" fontId="0" fillId="2" borderId="26" xfId="0" applyNumberFormat="1" applyFill="1" applyBorder="1" applyAlignment="1">
      <alignment horizontal="center"/>
    </xf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4" fillId="0" borderId="0" xfId="0" applyFont="1" applyBorder="1" applyAlignment="1">
      <alignment vertical="center"/>
    </xf>
    <xf numFmtId="44" fontId="2" fillId="0" borderId="0" xfId="1" applyNumberFormat="1" applyFont="1" applyBorder="1"/>
    <xf numFmtId="0" fontId="4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0" xfId="0" applyFont="1" applyFill="1"/>
    <xf numFmtId="0" fontId="0" fillId="4" borderId="0" xfId="0" applyFill="1"/>
    <xf numFmtId="0" fontId="4" fillId="0" borderId="0" xfId="0" applyFont="1" applyFill="1" applyBorder="1" applyAlignment="1"/>
    <xf numFmtId="0" fontId="0" fillId="0" borderId="0" xfId="0" applyFill="1" applyBorder="1"/>
    <xf numFmtId="165" fontId="0" fillId="0" borderId="0" xfId="0" applyNumberFormat="1" applyFill="1" applyBorder="1" applyAlignment="1"/>
    <xf numFmtId="0" fontId="0" fillId="0" borderId="0" xfId="0" applyFill="1"/>
    <xf numFmtId="14" fontId="0" fillId="0" borderId="0" xfId="0" applyNumberFormat="1" applyFill="1" applyAlignment="1">
      <alignment horizontal="left"/>
    </xf>
    <xf numFmtId="165" fontId="0" fillId="0" borderId="0" xfId="1" applyNumberFormat="1" applyFont="1" applyFill="1" applyAlignment="1">
      <alignment horizontal="left"/>
    </xf>
    <xf numFmtId="10" fontId="0" fillId="0" borderId="0" xfId="0" applyNumberFormat="1" applyFill="1" applyBorder="1"/>
    <xf numFmtId="165" fontId="0" fillId="0" borderId="0" xfId="0" applyNumberFormat="1" applyFill="1" applyBorder="1"/>
    <xf numFmtId="3" fontId="1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5" borderId="0" xfId="0" applyFill="1"/>
    <xf numFmtId="10" fontId="0" fillId="5" borderId="0" xfId="0" applyNumberFormat="1" applyFill="1" applyBorder="1"/>
    <xf numFmtId="0" fontId="0" fillId="5" borderId="0" xfId="0" applyFill="1" applyBorder="1"/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locked="0"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66" fontId="8" fillId="0" borderId="0" xfId="0" applyNumberFormat="1" applyFont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7" borderId="32" xfId="0" applyFont="1" applyFill="1" applyBorder="1" applyAlignment="1" applyProtection="1">
      <alignment vertical="center"/>
      <protection locked="0" hidden="1"/>
    </xf>
    <xf numFmtId="0" fontId="8" fillId="2" borderId="25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26" xfId="0" applyFont="1" applyFill="1" applyBorder="1" applyAlignment="1" applyProtection="1">
      <alignment vertical="center"/>
      <protection hidden="1"/>
    </xf>
    <xf numFmtId="14" fontId="8" fillId="7" borderId="32" xfId="0" applyNumberFormat="1" applyFont="1" applyFill="1" applyBorder="1" applyAlignment="1" applyProtection="1">
      <alignment horizontal="left" vertical="center"/>
      <protection locked="0" hidden="1"/>
    </xf>
    <xf numFmtId="0" fontId="12" fillId="2" borderId="25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10" fontId="8" fillId="2" borderId="0" xfId="0" applyNumberFormat="1" applyFont="1" applyFill="1" applyBorder="1" applyAlignment="1" applyProtection="1">
      <alignment vertical="center"/>
      <protection hidden="1"/>
    </xf>
    <xf numFmtId="165" fontId="8" fillId="7" borderId="32" xfId="1" applyNumberFormat="1" applyFont="1" applyFill="1" applyBorder="1" applyAlignment="1" applyProtection="1">
      <alignment horizontal="left" vertical="center"/>
      <protection locked="0" hidden="1"/>
    </xf>
    <xf numFmtId="14" fontId="8" fillId="0" borderId="0" xfId="0" applyNumberFormat="1" applyFont="1" applyAlignment="1" applyProtection="1">
      <alignment horizontal="left" vertical="center"/>
      <protection hidden="1"/>
    </xf>
    <xf numFmtId="165" fontId="8" fillId="2" borderId="0" xfId="0" applyNumberFormat="1" applyFont="1" applyFill="1" applyBorder="1" applyAlignment="1" applyProtection="1">
      <alignment vertical="center"/>
      <protection hidden="1"/>
    </xf>
    <xf numFmtId="165" fontId="8" fillId="0" borderId="0" xfId="1" applyNumberFormat="1" applyFont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165" fontId="8" fillId="0" borderId="0" xfId="0" applyNumberFormat="1" applyFont="1" applyFill="1" applyBorder="1" applyAlignment="1" applyProtection="1">
      <alignment horizontal="right" vertical="center"/>
      <protection hidden="1"/>
    </xf>
    <xf numFmtId="165" fontId="8" fillId="7" borderId="32" xfId="0" applyNumberFormat="1" applyFont="1" applyFill="1" applyBorder="1" applyAlignment="1" applyProtection="1">
      <alignment horizontal="left" vertical="center"/>
      <protection locked="0" hidden="1"/>
    </xf>
    <xf numFmtId="3" fontId="13" fillId="2" borderId="0" xfId="0" applyNumberFormat="1" applyFont="1" applyFill="1" applyBorder="1" applyAlignment="1" applyProtection="1">
      <alignment horizontal="right" vertical="center"/>
      <protection hidden="1"/>
    </xf>
    <xf numFmtId="165" fontId="8" fillId="0" borderId="0" xfId="0" applyNumberFormat="1" applyFont="1" applyFill="1" applyBorder="1" applyAlignment="1" applyProtection="1">
      <alignment horizontal="left" vertical="center"/>
      <protection hidden="1"/>
    </xf>
    <xf numFmtId="0" fontId="8" fillId="2" borderId="27" xfId="0" applyFont="1" applyFill="1" applyBorder="1" applyAlignment="1" applyProtection="1">
      <alignment vertical="center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8" fillId="2" borderId="28" xfId="0" applyFont="1" applyFill="1" applyBorder="1" applyAlignment="1" applyProtection="1">
      <alignment vertical="center"/>
      <protection hidden="1"/>
    </xf>
    <xf numFmtId="0" fontId="8" fillId="2" borderId="29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44" fontId="13" fillId="2" borderId="0" xfId="0" applyNumberFormat="1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8" fillId="2" borderId="20" xfId="0" applyFont="1" applyFill="1" applyBorder="1" applyAlignment="1" applyProtection="1">
      <alignment vertical="center"/>
      <protection hidden="1"/>
    </xf>
    <xf numFmtId="164" fontId="14" fillId="0" borderId="0" xfId="0" applyNumberFormat="1" applyFont="1" applyFill="1" applyBorder="1" applyAlignment="1" applyProtection="1">
      <alignment vertical="center"/>
      <protection hidden="1"/>
    </xf>
    <xf numFmtId="44" fontId="15" fillId="2" borderId="0" xfId="0" applyNumberFormat="1" applyFont="1" applyFill="1" applyBorder="1" applyAlignment="1" applyProtection="1">
      <alignment vertical="center"/>
      <protection hidden="1"/>
    </xf>
    <xf numFmtId="44" fontId="15" fillId="2" borderId="0" xfId="1" applyNumberFormat="1" applyFont="1" applyFill="1" applyBorder="1" applyAlignment="1" applyProtection="1">
      <alignment vertical="center"/>
      <protection hidden="1"/>
    </xf>
    <xf numFmtId="165" fontId="8" fillId="0" borderId="0" xfId="0" applyNumberFormat="1" applyFont="1" applyFill="1" applyBorder="1" applyAlignment="1" applyProtection="1">
      <alignment vertical="center"/>
      <protection hidden="1"/>
    </xf>
    <xf numFmtId="164" fontId="14" fillId="0" borderId="0" xfId="0" applyNumberFormat="1" applyFont="1" applyBorder="1" applyAlignment="1" applyProtection="1">
      <alignment vertical="center"/>
      <protection hidden="1"/>
    </xf>
    <xf numFmtId="0" fontId="8" fillId="2" borderId="13" xfId="0" applyFont="1" applyFill="1" applyBorder="1" applyAlignment="1" applyProtection="1">
      <alignment vertical="center"/>
      <protection hidden="1"/>
    </xf>
    <xf numFmtId="0" fontId="8" fillId="2" borderId="14" xfId="0" applyFont="1" applyFill="1" applyBorder="1" applyAlignment="1" applyProtection="1">
      <alignment vertical="center"/>
      <protection hidden="1"/>
    </xf>
    <xf numFmtId="0" fontId="8" fillId="2" borderId="40" xfId="0" applyFont="1" applyFill="1" applyBorder="1" applyAlignment="1" applyProtection="1">
      <alignment vertical="center"/>
      <protection hidden="1"/>
    </xf>
    <xf numFmtId="0" fontId="8" fillId="2" borderId="15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44" fontId="11" fillId="0" borderId="21" xfId="0" applyNumberFormat="1" applyFont="1" applyBorder="1" applyAlignment="1" applyProtection="1">
      <alignment vertical="center"/>
      <protection hidden="1"/>
    </xf>
    <xf numFmtId="44" fontId="11" fillId="0" borderId="0" xfId="0" applyNumberFormat="1" applyFont="1" applyBorder="1" applyAlignment="1" applyProtection="1">
      <alignment vertical="center"/>
      <protection hidden="1"/>
    </xf>
    <xf numFmtId="0" fontId="8" fillId="7" borderId="30" xfId="0" applyFont="1" applyFill="1" applyBorder="1" applyAlignment="1" applyProtection="1">
      <alignment horizontal="center" vertical="center"/>
      <protection locked="0" hidden="1"/>
    </xf>
    <xf numFmtId="44" fontId="8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5" fontId="8" fillId="0" borderId="0" xfId="0" applyNumberFormat="1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7" borderId="31" xfId="0" applyFont="1" applyFill="1" applyBorder="1" applyAlignment="1" applyProtection="1">
      <alignment vertical="center"/>
      <protection locked="0" hidden="1"/>
    </xf>
    <xf numFmtId="49" fontId="8" fillId="0" borderId="0" xfId="0" applyNumberFormat="1" applyFont="1" applyAlignment="1" applyProtection="1">
      <alignment vertical="center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11" fillId="2" borderId="39" xfId="0" applyFont="1" applyFill="1" applyBorder="1" applyAlignment="1" applyProtection="1">
      <alignment horizontal="center" vertical="center"/>
      <protection hidden="1"/>
    </xf>
    <xf numFmtId="44" fontId="8" fillId="7" borderId="32" xfId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8" fillId="8" borderId="0" xfId="0" applyFont="1" applyFill="1" applyAlignment="1" applyProtection="1">
      <alignment vertical="center"/>
      <protection hidden="1"/>
    </xf>
    <xf numFmtId="0" fontId="9" fillId="8" borderId="0" xfId="0" applyFont="1" applyFill="1" applyAlignment="1" applyProtection="1">
      <alignment vertical="center"/>
      <protection hidden="1"/>
    </xf>
    <xf numFmtId="0" fontId="17" fillId="8" borderId="0" xfId="0" applyFont="1" applyFill="1" applyAlignment="1" applyProtection="1">
      <alignment vertical="center"/>
      <protection hidden="1"/>
    </xf>
    <xf numFmtId="0" fontId="8" fillId="8" borderId="0" xfId="0" applyFont="1" applyFill="1" applyBorder="1" applyAlignment="1" applyProtection="1">
      <alignment vertical="center"/>
      <protection hidden="1"/>
    </xf>
    <xf numFmtId="165" fontId="8" fillId="8" borderId="0" xfId="0" applyNumberFormat="1" applyFont="1" applyFill="1" applyBorder="1" applyAlignment="1" applyProtection="1">
      <alignment vertical="center"/>
      <protection hidden="1"/>
    </xf>
    <xf numFmtId="0" fontId="8" fillId="8" borderId="0" xfId="0" applyFont="1" applyFill="1" applyBorder="1" applyAlignment="1" applyProtection="1">
      <alignment horizontal="center" vertical="center"/>
      <protection hidden="1"/>
    </xf>
    <xf numFmtId="0" fontId="11" fillId="8" borderId="0" xfId="0" applyFont="1" applyFill="1" applyBorder="1" applyAlignment="1" applyProtection="1">
      <alignment horizontal="center" vertical="center"/>
      <protection hidden="1"/>
    </xf>
    <xf numFmtId="44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horizontal="right" vertical="center"/>
      <protection hidden="1"/>
    </xf>
    <xf numFmtId="14" fontId="8" fillId="3" borderId="0" xfId="0" applyNumberFormat="1" applyFont="1" applyFill="1" applyAlignment="1" applyProtection="1">
      <alignment horizontal="center" vertical="center"/>
      <protection hidden="1"/>
    </xf>
    <xf numFmtId="166" fontId="8" fillId="3" borderId="0" xfId="0" applyNumberFormat="1" applyFont="1" applyFill="1" applyAlignment="1" applyProtection="1">
      <alignment horizontal="left" vertical="center"/>
      <protection hidden="1"/>
    </xf>
    <xf numFmtId="0" fontId="8" fillId="3" borderId="19" xfId="0" applyFont="1" applyFill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14" fontId="8" fillId="3" borderId="0" xfId="0" applyNumberFormat="1" applyFont="1" applyFill="1" applyAlignment="1" applyProtection="1">
      <alignment horizontal="left" vertical="center"/>
      <protection hidden="1"/>
    </xf>
    <xf numFmtId="165" fontId="8" fillId="3" borderId="0" xfId="1" applyNumberFormat="1" applyFont="1" applyFill="1" applyAlignment="1" applyProtection="1">
      <alignment horizontal="left" vertical="center"/>
      <protection hidden="1"/>
    </xf>
    <xf numFmtId="165" fontId="8" fillId="3" borderId="0" xfId="0" applyNumberFormat="1" applyFont="1" applyFill="1" applyBorder="1" applyAlignment="1" applyProtection="1">
      <alignment horizontal="right" vertical="center"/>
      <protection hidden="1"/>
    </xf>
    <xf numFmtId="165" fontId="8" fillId="3" borderId="0" xfId="0" applyNumberFormat="1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164" fontId="8" fillId="3" borderId="0" xfId="0" applyNumberFormat="1" applyFont="1" applyFill="1" applyBorder="1" applyAlignment="1" applyProtection="1">
      <alignment vertical="center"/>
      <protection hidden="1"/>
    </xf>
    <xf numFmtId="164" fontId="14" fillId="3" borderId="0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right" vertical="center"/>
      <protection hidden="1"/>
    </xf>
    <xf numFmtId="49" fontId="8" fillId="3" borderId="0" xfId="0" applyNumberFormat="1" applyFont="1" applyFill="1" applyAlignment="1" applyProtection="1">
      <alignment vertical="center"/>
      <protection hidden="1"/>
    </xf>
    <xf numFmtId="44" fontId="8" fillId="2" borderId="0" xfId="0" applyNumberFormat="1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8" fillId="2" borderId="50" xfId="0" applyFont="1" applyFill="1" applyBorder="1" applyAlignment="1" applyProtection="1">
      <alignment vertical="center"/>
      <protection hidden="1"/>
    </xf>
    <xf numFmtId="0" fontId="11" fillId="2" borderId="20" xfId="0" applyFont="1" applyFill="1" applyBorder="1" applyAlignment="1" applyProtection="1">
      <alignment vertical="center"/>
      <protection hidden="1"/>
    </xf>
    <xf numFmtId="0" fontId="8" fillId="2" borderId="51" xfId="0" applyFont="1" applyFill="1" applyBorder="1" applyAlignment="1" applyProtection="1">
      <alignment vertical="center"/>
      <protection hidden="1"/>
    </xf>
    <xf numFmtId="0" fontId="8" fillId="2" borderId="52" xfId="0" applyFont="1" applyFill="1" applyBorder="1" applyAlignment="1" applyProtection="1">
      <alignment vertical="center"/>
      <protection hidden="1"/>
    </xf>
    <xf numFmtId="0" fontId="8" fillId="2" borderId="53" xfId="0" applyFont="1" applyFill="1" applyBorder="1" applyAlignment="1" applyProtection="1">
      <alignment vertical="center"/>
      <protection hidden="1"/>
    </xf>
    <xf numFmtId="0" fontId="8" fillId="2" borderId="57" xfId="0" applyFont="1" applyFill="1" applyBorder="1" applyAlignment="1" applyProtection="1">
      <alignment vertical="top" wrapText="1"/>
      <protection hidden="1"/>
    </xf>
    <xf numFmtId="0" fontId="8" fillId="3" borderId="0" xfId="0" applyFont="1" applyFill="1" applyAlignment="1" applyProtection="1">
      <alignment horizontal="left" vertical="center"/>
      <protection hidden="1"/>
    </xf>
    <xf numFmtId="0" fontId="8" fillId="2" borderId="61" xfId="0" applyFont="1" applyFill="1" applyBorder="1" applyAlignment="1" applyProtection="1">
      <alignment vertical="center"/>
      <protection hidden="1"/>
    </xf>
    <xf numFmtId="0" fontId="8" fillId="2" borderId="62" xfId="0" applyFont="1" applyFill="1" applyBorder="1" applyAlignment="1" applyProtection="1">
      <alignment vertical="center"/>
      <protection hidden="1"/>
    </xf>
    <xf numFmtId="0" fontId="12" fillId="2" borderId="61" xfId="0" applyFont="1" applyFill="1" applyBorder="1" applyAlignment="1" applyProtection="1">
      <alignment vertical="center"/>
      <protection hidden="1"/>
    </xf>
    <xf numFmtId="0" fontId="8" fillId="2" borderId="63" xfId="0" applyFont="1" applyFill="1" applyBorder="1" applyAlignment="1" applyProtection="1">
      <alignment vertical="center"/>
      <protection hidden="1"/>
    </xf>
    <xf numFmtId="0" fontId="8" fillId="2" borderId="64" xfId="0" applyFont="1" applyFill="1" applyBorder="1" applyAlignment="1" applyProtection="1">
      <alignment horizontal="center" vertical="center"/>
      <protection hidden="1"/>
    </xf>
    <xf numFmtId="0" fontId="8" fillId="2" borderId="64" xfId="0" applyFont="1" applyFill="1" applyBorder="1" applyAlignment="1" applyProtection="1">
      <alignment vertical="center"/>
      <protection hidden="1"/>
    </xf>
    <xf numFmtId="0" fontId="8" fillId="2" borderId="65" xfId="0" applyFont="1" applyFill="1" applyBorder="1" applyAlignment="1" applyProtection="1">
      <alignment vertical="center"/>
      <protection hidden="1"/>
    </xf>
    <xf numFmtId="0" fontId="8" fillId="2" borderId="66" xfId="0" applyFont="1" applyFill="1" applyBorder="1" applyAlignment="1" applyProtection="1">
      <alignment vertical="center"/>
      <protection hidden="1"/>
    </xf>
    <xf numFmtId="10" fontId="8" fillId="2" borderId="25" xfId="0" applyNumberFormat="1" applyFont="1" applyFill="1" applyBorder="1" applyAlignment="1" applyProtection="1">
      <alignment vertical="center"/>
      <protection hidden="1"/>
    </xf>
    <xf numFmtId="165" fontId="8" fillId="2" borderId="25" xfId="0" applyNumberFormat="1" applyFont="1" applyFill="1" applyBorder="1" applyAlignment="1" applyProtection="1">
      <alignment vertical="center"/>
      <protection hidden="1"/>
    </xf>
    <xf numFmtId="3" fontId="13" fillId="2" borderId="25" xfId="0" applyNumberFormat="1" applyFont="1" applyFill="1" applyBorder="1" applyAlignment="1" applyProtection="1">
      <alignment horizontal="right" vertical="center"/>
      <protection hidden="1"/>
    </xf>
    <xf numFmtId="0" fontId="8" fillId="2" borderId="67" xfId="0" applyFont="1" applyFill="1" applyBorder="1" applyAlignment="1" applyProtection="1">
      <alignment vertical="center"/>
      <protection hidden="1"/>
    </xf>
    <xf numFmtId="44" fontId="8" fillId="2" borderId="57" xfId="1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left" vertical="center"/>
      <protection hidden="1"/>
    </xf>
    <xf numFmtId="0" fontId="8" fillId="3" borderId="47" xfId="0" applyFont="1" applyFill="1" applyBorder="1" applyAlignment="1" applyProtection="1">
      <alignment horizontal="left" vertical="center"/>
      <protection hidden="1"/>
    </xf>
    <xf numFmtId="0" fontId="8" fillId="2" borderId="21" xfId="0" applyFont="1" applyFill="1" applyBorder="1" applyAlignment="1" applyProtection="1">
      <alignment horizontal="center" vertical="center"/>
      <protection hidden="1"/>
    </xf>
    <xf numFmtId="44" fontId="18" fillId="2" borderId="36" xfId="1" applyFont="1" applyFill="1" applyBorder="1" applyAlignment="1" applyProtection="1">
      <alignment vertical="center"/>
      <protection hidden="1"/>
    </xf>
    <xf numFmtId="0" fontId="11" fillId="8" borderId="0" xfId="0" applyFont="1" applyFill="1" applyBorder="1" applyAlignment="1" applyProtection="1">
      <alignment horizontal="center" vertical="center"/>
      <protection hidden="1"/>
    </xf>
    <xf numFmtId="0" fontId="11" fillId="4" borderId="16" xfId="0" applyFont="1" applyFill="1" applyBorder="1" applyAlignment="1" applyProtection="1">
      <alignment horizontal="center" vertical="center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166" fontId="8" fillId="7" borderId="41" xfId="0" applyNumberFormat="1" applyFont="1" applyFill="1" applyBorder="1" applyAlignment="1" applyProtection="1">
      <alignment horizontal="center" vertical="center"/>
      <protection locked="0" hidden="1"/>
    </xf>
    <xf numFmtId="166" fontId="8" fillId="7" borderId="42" xfId="0" applyNumberFormat="1" applyFont="1" applyFill="1" applyBorder="1" applyAlignment="1" applyProtection="1">
      <alignment horizontal="center" vertical="center"/>
      <protection locked="0" hidden="1"/>
    </xf>
    <xf numFmtId="166" fontId="8" fillId="7" borderId="43" xfId="0" applyNumberFormat="1" applyFont="1" applyFill="1" applyBorder="1" applyAlignment="1" applyProtection="1">
      <alignment horizontal="center" vertical="center"/>
      <protection locked="0" hidden="1"/>
    </xf>
    <xf numFmtId="0" fontId="8" fillId="7" borderId="44" xfId="0" applyFont="1" applyFill="1" applyBorder="1" applyAlignment="1" applyProtection="1">
      <alignment horizontal="left" vertical="center"/>
      <protection locked="0" hidden="1"/>
    </xf>
    <xf numFmtId="0" fontId="8" fillId="7" borderId="45" xfId="0" applyFont="1" applyFill="1" applyBorder="1" applyAlignment="1" applyProtection="1">
      <alignment horizontal="left" vertical="center"/>
      <protection locked="0" hidden="1"/>
    </xf>
    <xf numFmtId="0" fontId="8" fillId="7" borderId="46" xfId="0" applyFont="1" applyFill="1" applyBorder="1" applyAlignment="1" applyProtection="1">
      <alignment horizontal="left" vertical="center"/>
      <protection locked="0" hidden="1"/>
    </xf>
    <xf numFmtId="0" fontId="8" fillId="7" borderId="48" xfId="0" applyFont="1" applyFill="1" applyBorder="1" applyAlignment="1" applyProtection="1">
      <alignment horizontal="left" vertical="center"/>
      <protection locked="0" hidden="1"/>
    </xf>
    <xf numFmtId="0" fontId="8" fillId="7" borderId="49" xfId="0" applyFont="1" applyFill="1" applyBorder="1" applyAlignment="1" applyProtection="1">
      <alignment horizontal="left" vertical="center"/>
      <protection locked="0" hidden="1"/>
    </xf>
    <xf numFmtId="44" fontId="11" fillId="2" borderId="68" xfId="0" applyNumberFormat="1" applyFont="1" applyFill="1" applyBorder="1" applyAlignment="1" applyProtection="1">
      <alignment horizontal="center" vertical="center"/>
      <protection hidden="1"/>
    </xf>
    <xf numFmtId="44" fontId="11" fillId="2" borderId="69" xfId="0" applyNumberFormat="1" applyFont="1" applyFill="1" applyBorder="1" applyAlignment="1" applyProtection="1">
      <alignment horizontal="center" vertical="center"/>
      <protection hidden="1"/>
    </xf>
    <xf numFmtId="44" fontId="11" fillId="2" borderId="70" xfId="0" applyNumberFormat="1" applyFont="1" applyFill="1" applyBorder="1" applyAlignment="1" applyProtection="1">
      <alignment horizontal="center" vertical="center"/>
      <protection hidden="1"/>
    </xf>
    <xf numFmtId="44" fontId="8" fillId="2" borderId="41" xfId="1" applyFont="1" applyFill="1" applyBorder="1" applyAlignment="1" applyProtection="1">
      <alignment horizontal="center" vertical="center"/>
      <protection hidden="1"/>
    </xf>
    <xf numFmtId="44" fontId="8" fillId="2" borderId="42" xfId="1" applyFont="1" applyFill="1" applyBorder="1" applyAlignment="1" applyProtection="1">
      <alignment horizontal="center" vertical="center"/>
      <protection hidden="1"/>
    </xf>
    <xf numFmtId="44" fontId="8" fillId="2" borderId="43" xfId="1" applyFont="1" applyFill="1" applyBorder="1" applyAlignment="1" applyProtection="1">
      <alignment horizontal="center" vertical="center"/>
      <protection hidden="1"/>
    </xf>
    <xf numFmtId="0" fontId="19" fillId="2" borderId="41" xfId="0" applyFont="1" applyFill="1" applyBorder="1" applyAlignment="1" applyProtection="1">
      <alignment horizontal="left" vertical="top" wrapText="1"/>
      <protection hidden="1"/>
    </xf>
    <xf numFmtId="0" fontId="19" fillId="2" borderId="42" xfId="0" applyFont="1" applyFill="1" applyBorder="1" applyAlignment="1" applyProtection="1">
      <alignment horizontal="left" vertical="top" wrapText="1"/>
      <protection hidden="1"/>
    </xf>
    <xf numFmtId="0" fontId="19" fillId="2" borderId="43" xfId="0" applyFont="1" applyFill="1" applyBorder="1" applyAlignment="1" applyProtection="1">
      <alignment horizontal="left" vertical="top" wrapText="1"/>
      <protection hidden="1"/>
    </xf>
    <xf numFmtId="0" fontId="11" fillId="4" borderId="54" xfId="0" applyFont="1" applyFill="1" applyBorder="1" applyAlignment="1" applyProtection="1">
      <alignment horizontal="center" vertical="center"/>
      <protection hidden="1"/>
    </xf>
    <xf numFmtId="0" fontId="11" fillId="4" borderId="55" xfId="0" applyFont="1" applyFill="1" applyBorder="1" applyAlignment="1" applyProtection="1">
      <alignment horizontal="center" vertical="center"/>
      <protection hidden="1"/>
    </xf>
    <xf numFmtId="0" fontId="11" fillId="4" borderId="56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11" fillId="4" borderId="58" xfId="0" applyFont="1" applyFill="1" applyBorder="1" applyAlignment="1" applyProtection="1">
      <alignment horizontal="center" vertical="center"/>
      <protection hidden="1"/>
    </xf>
    <xf numFmtId="0" fontId="11" fillId="4" borderId="59" xfId="0" applyFont="1" applyFill="1" applyBorder="1" applyAlignment="1" applyProtection="1">
      <alignment horizontal="center" vertical="center"/>
      <protection hidden="1"/>
    </xf>
    <xf numFmtId="0" fontId="11" fillId="4" borderId="60" xfId="0" applyFont="1" applyFill="1" applyBorder="1" applyAlignment="1" applyProtection="1">
      <alignment horizontal="center" vertical="center"/>
      <protection hidden="1"/>
    </xf>
    <xf numFmtId="0" fontId="8" fillId="7" borderId="36" xfId="0" applyFont="1" applyFill="1" applyBorder="1" applyAlignment="1" applyProtection="1">
      <alignment horizontal="left" vertical="center"/>
      <protection locked="0" hidden="1"/>
    </xf>
    <xf numFmtId="0" fontId="8" fillId="7" borderId="37" xfId="0" applyFont="1" applyFill="1" applyBorder="1" applyAlignment="1" applyProtection="1">
      <alignment horizontal="left" vertical="center"/>
      <protection locked="0" hidden="1"/>
    </xf>
    <xf numFmtId="0" fontId="8" fillId="7" borderId="38" xfId="0" applyFont="1" applyFill="1" applyBorder="1" applyAlignment="1" applyProtection="1">
      <alignment horizontal="left" vertical="center"/>
      <protection locked="0" hidden="1"/>
    </xf>
    <xf numFmtId="0" fontId="8" fillId="7" borderId="36" xfId="0" applyFont="1" applyFill="1" applyBorder="1" applyAlignment="1" applyProtection="1">
      <alignment horizontal="left" vertical="top" wrapText="1"/>
      <protection hidden="1"/>
    </xf>
    <xf numFmtId="0" fontId="8" fillId="7" borderId="37" xfId="0" applyFont="1" applyFill="1" applyBorder="1" applyAlignment="1" applyProtection="1">
      <alignment horizontal="left" vertical="top" wrapText="1"/>
      <protection hidden="1"/>
    </xf>
    <xf numFmtId="0" fontId="8" fillId="7" borderId="38" xfId="0" applyFont="1" applyFill="1" applyBorder="1" applyAlignment="1" applyProtection="1">
      <alignment horizontal="left" vertical="top" wrapText="1"/>
      <protection hidden="1"/>
    </xf>
    <xf numFmtId="0" fontId="8" fillId="7" borderId="31" xfId="0" applyFont="1" applyFill="1" applyBorder="1" applyAlignment="1" applyProtection="1">
      <alignment horizontal="center" vertical="center"/>
      <protection locked="0"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5" borderId="35" xfId="0" applyFont="1" applyFill="1" applyBorder="1" applyAlignment="1" applyProtection="1">
      <alignment horizontal="center" vertical="center"/>
      <protection hidden="1"/>
    </xf>
    <xf numFmtId="0" fontId="11" fillId="6" borderId="16" xfId="0" applyFont="1" applyFill="1" applyBorder="1" applyAlignment="1" applyProtection="1">
      <alignment horizontal="center" vertical="center"/>
      <protection hidden="1"/>
    </xf>
    <xf numFmtId="0" fontId="11" fillId="6" borderId="17" xfId="0" applyFont="1" applyFill="1" applyBorder="1" applyAlignment="1" applyProtection="1">
      <alignment horizontal="center" vertical="center"/>
      <protection hidden="1"/>
    </xf>
    <xf numFmtId="0" fontId="11" fillId="6" borderId="18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44" fontId="8" fillId="3" borderId="36" xfId="1" applyFont="1" applyFill="1" applyBorder="1" applyAlignment="1" applyProtection="1">
      <alignment horizontal="center" vertical="center"/>
      <protection hidden="1"/>
    </xf>
    <xf numFmtId="44" fontId="8" fillId="3" borderId="38" xfId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25977</xdr:colOff>
      <xdr:row>0</xdr:row>
      <xdr:rowOff>43297</xdr:rowOff>
    </xdr:from>
    <xdr:to>
      <xdr:col>3</xdr:col>
      <xdr:colOff>78321</xdr:colOff>
      <xdr:row>1</xdr:row>
      <xdr:rowOff>185857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159" y="43297"/>
          <a:ext cx="502617" cy="333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blight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74"/>
  <sheetViews>
    <sheetView showRowColHeaders="0" tabSelected="1" zoomScale="130" zoomScaleNormal="130" workbookViewId="0">
      <selection activeCell="F6" sqref="F6:H6"/>
    </sheetView>
  </sheetViews>
  <sheetFormatPr defaultRowHeight="12" x14ac:dyDescent="0.25"/>
  <cols>
    <col min="1" max="1" width="9.140625" style="123"/>
    <col min="2" max="2" width="2.5703125" style="123" bestFit="1" customWidth="1"/>
    <col min="3" max="3" width="2.140625" style="123" customWidth="1"/>
    <col min="4" max="4" width="3.5703125" style="123" customWidth="1"/>
    <col min="5" max="5" width="6.140625" style="123" customWidth="1"/>
    <col min="6" max="6" width="10.42578125" style="123" customWidth="1"/>
    <col min="7" max="7" width="14.85546875" style="123" customWidth="1"/>
    <col min="8" max="8" width="4.42578125" style="123" customWidth="1"/>
    <col min="9" max="9" width="4.85546875" style="123" customWidth="1"/>
    <col min="10" max="10" width="1.28515625" style="123" customWidth="1"/>
    <col min="11" max="11" width="3" style="123" customWidth="1"/>
    <col min="12" max="12" width="2.28515625" style="123" customWidth="1"/>
    <col min="13" max="13" width="16.140625" style="123" customWidth="1"/>
    <col min="14" max="14" width="4" style="123" customWidth="1"/>
    <col min="15" max="15" width="9.28515625" style="123" customWidth="1"/>
    <col min="16" max="16" width="2.28515625" style="123" customWidth="1"/>
    <col min="17" max="17" width="2.5703125" style="123" customWidth="1"/>
    <col min="18" max="18" width="9.140625" style="124" hidden="1" customWidth="1"/>
    <col min="19" max="19" width="9.85546875" style="123" hidden="1" customWidth="1"/>
    <col min="20" max="16384" width="9.140625" style="123"/>
  </cols>
  <sheetData>
    <row r="2" spans="2:21" ht="5.25" customHeight="1" x14ac:dyDescent="0.25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2:21" ht="21" customHeight="1" x14ac:dyDescent="0.25">
      <c r="B3" s="132"/>
      <c r="C3" s="203" t="s">
        <v>107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132"/>
      <c r="U3" s="125"/>
    </row>
    <row r="4" spans="2:21" ht="13.5" customHeight="1" x14ac:dyDescent="0.25">
      <c r="B4" s="132"/>
      <c r="C4" s="204" t="s">
        <v>25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132"/>
    </row>
    <row r="5" spans="2:21" ht="27" customHeight="1" x14ac:dyDescent="0.25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2:21" ht="15" customHeight="1" x14ac:dyDescent="0.25">
      <c r="B6" s="132"/>
      <c r="C6" s="133" t="s">
        <v>98</v>
      </c>
      <c r="D6" s="132"/>
      <c r="E6" s="132"/>
      <c r="F6" s="186"/>
      <c r="G6" s="187"/>
      <c r="H6" s="188"/>
      <c r="I6" s="132"/>
      <c r="J6" s="139"/>
      <c r="K6" s="139"/>
      <c r="L6" s="139"/>
      <c r="M6" s="139"/>
      <c r="N6" s="139"/>
      <c r="O6" s="139"/>
      <c r="P6" s="139"/>
      <c r="Q6" s="132"/>
    </row>
    <row r="7" spans="2:21" ht="3" customHeight="1" x14ac:dyDescent="0.25">
      <c r="B7" s="132"/>
      <c r="C7" s="133"/>
      <c r="D7" s="132"/>
      <c r="E7" s="132"/>
      <c r="F7" s="175"/>
      <c r="G7" s="176"/>
      <c r="H7" s="176"/>
      <c r="I7" s="132"/>
      <c r="J7" s="139"/>
      <c r="K7" s="139"/>
      <c r="L7" s="139"/>
      <c r="M7" s="139"/>
      <c r="N7" s="139"/>
      <c r="O7" s="139"/>
      <c r="P7" s="139"/>
      <c r="Q7" s="132"/>
    </row>
    <row r="8" spans="2:21" ht="14.25" customHeight="1" x14ac:dyDescent="0.25">
      <c r="B8" s="132"/>
      <c r="C8" s="132"/>
      <c r="D8" s="132"/>
      <c r="E8" s="132"/>
      <c r="F8" s="161" t="s">
        <v>92</v>
      </c>
      <c r="G8" s="189"/>
      <c r="H8" s="190"/>
      <c r="I8" s="132"/>
      <c r="J8" s="132"/>
      <c r="K8" s="132"/>
      <c r="L8" s="132"/>
      <c r="M8" s="132"/>
      <c r="N8" s="132"/>
      <c r="O8" s="132"/>
      <c r="P8" s="132"/>
      <c r="Q8" s="132"/>
    </row>
    <row r="9" spans="2:21" x14ac:dyDescent="0.25">
      <c r="B9" s="132"/>
      <c r="C9" s="133" t="s">
        <v>99</v>
      </c>
      <c r="D9" s="132"/>
      <c r="E9" s="132"/>
      <c r="F9" s="132"/>
      <c r="G9" s="132"/>
      <c r="H9" s="135"/>
      <c r="I9" s="132"/>
      <c r="J9" s="132"/>
      <c r="K9" s="132"/>
      <c r="L9" s="132" t="s">
        <v>40</v>
      </c>
      <c r="M9" s="132"/>
      <c r="N9" s="183"/>
      <c r="O9" s="184"/>
      <c r="P9" s="185"/>
      <c r="Q9" s="132"/>
    </row>
    <row r="10" spans="2:21" ht="3" customHeight="1" x14ac:dyDescent="0.25">
      <c r="B10" s="132"/>
      <c r="C10" s="133"/>
      <c r="D10" s="132"/>
      <c r="E10" s="132"/>
      <c r="F10" s="132"/>
      <c r="G10" s="132"/>
      <c r="H10" s="135"/>
      <c r="I10" s="132"/>
      <c r="J10" s="132"/>
      <c r="K10" s="132"/>
      <c r="L10" s="132"/>
      <c r="M10" s="132"/>
      <c r="N10" s="132"/>
      <c r="O10" s="132"/>
      <c r="P10" s="136"/>
      <c r="Q10" s="132"/>
    </row>
    <row r="11" spans="2:21" x14ac:dyDescent="0.25">
      <c r="B11" s="132"/>
      <c r="C11" s="208"/>
      <c r="D11" s="209"/>
      <c r="E11" s="209"/>
      <c r="F11" s="209"/>
      <c r="G11" s="209"/>
      <c r="H11" s="210"/>
      <c r="I11" s="132"/>
      <c r="J11" s="132"/>
      <c r="K11" s="132"/>
      <c r="L11" s="132" t="s">
        <v>12</v>
      </c>
      <c r="M11" s="132"/>
      <c r="N11" s="183"/>
      <c r="O11" s="184"/>
      <c r="P11" s="185"/>
      <c r="Q11" s="132"/>
    </row>
    <row r="12" spans="2:21" ht="3" customHeight="1" x14ac:dyDescent="0.25">
      <c r="B12" s="132"/>
      <c r="C12" s="132"/>
      <c r="D12" s="132"/>
      <c r="E12" s="132"/>
      <c r="F12" s="132"/>
      <c r="G12" s="132"/>
      <c r="H12" s="135"/>
      <c r="I12" s="132"/>
      <c r="J12" s="132"/>
      <c r="K12" s="132"/>
      <c r="L12" s="132"/>
      <c r="M12" s="132"/>
      <c r="N12" s="132"/>
      <c r="O12" s="132"/>
      <c r="P12" s="136"/>
      <c r="Q12" s="132"/>
    </row>
    <row r="13" spans="2:21" x14ac:dyDescent="0.25">
      <c r="B13" s="132"/>
      <c r="C13" s="208"/>
      <c r="D13" s="209"/>
      <c r="E13" s="209"/>
      <c r="F13" s="209"/>
      <c r="G13" s="209"/>
      <c r="H13" s="210"/>
      <c r="I13" s="132"/>
      <c r="J13" s="132"/>
      <c r="K13" s="132"/>
      <c r="L13" s="132" t="s">
        <v>13</v>
      </c>
      <c r="M13" s="132"/>
      <c r="N13" s="183"/>
      <c r="O13" s="184"/>
      <c r="P13" s="185"/>
      <c r="Q13" s="132"/>
    </row>
    <row r="14" spans="2:21" ht="12.75" thickBot="1" x14ac:dyDescent="0.3"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7"/>
      <c r="Q14" s="132"/>
    </row>
    <row r="15" spans="2:21" ht="12.75" customHeight="1" thickTop="1" x14ac:dyDescent="0.25">
      <c r="B15" s="132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9"/>
      <c r="Q15" s="132"/>
    </row>
    <row r="16" spans="2:21" ht="12.75" thickBot="1" x14ac:dyDescent="0.3">
      <c r="B16" s="132"/>
      <c r="C16" s="132" t="s">
        <v>17</v>
      </c>
      <c r="D16" s="132"/>
      <c r="E16" s="132"/>
      <c r="F16" s="132"/>
      <c r="G16" s="67"/>
      <c r="H16" s="132"/>
      <c r="I16" s="132"/>
      <c r="J16" s="205" t="s">
        <v>34</v>
      </c>
      <c r="K16" s="206"/>
      <c r="L16" s="206"/>
      <c r="M16" s="206"/>
      <c r="N16" s="206"/>
      <c r="O16" s="206"/>
      <c r="P16" s="207"/>
      <c r="Q16" s="132"/>
    </row>
    <row r="17" spans="2:24" ht="3" customHeight="1" thickTop="1" x14ac:dyDescent="0.25">
      <c r="B17" s="132"/>
      <c r="C17" s="132"/>
      <c r="D17" s="132"/>
      <c r="E17" s="132"/>
      <c r="F17" s="132"/>
      <c r="G17" s="132"/>
      <c r="H17" s="132"/>
      <c r="I17" s="132"/>
      <c r="J17" s="162"/>
      <c r="K17" s="69"/>
      <c r="L17" s="69"/>
      <c r="M17" s="69"/>
      <c r="N17" s="69"/>
      <c r="O17" s="169"/>
      <c r="P17" s="163"/>
      <c r="Q17" s="132"/>
    </row>
    <row r="18" spans="2:24" x14ac:dyDescent="0.25">
      <c r="B18" s="132"/>
      <c r="C18" s="132" t="s">
        <v>18</v>
      </c>
      <c r="D18" s="132"/>
      <c r="E18" s="132"/>
      <c r="F18" s="132"/>
      <c r="G18" s="71"/>
      <c r="H18" s="132"/>
      <c r="I18" s="132"/>
      <c r="J18" s="164"/>
      <c r="K18" s="73" t="s">
        <v>20</v>
      </c>
      <c r="L18" s="69" t="s">
        <v>1</v>
      </c>
      <c r="M18" s="69"/>
      <c r="N18" s="69"/>
      <c r="O18" s="170">
        <v>0.33329999999999999</v>
      </c>
      <c r="P18" s="163"/>
      <c r="Q18" s="132"/>
    </row>
    <row r="19" spans="2:24" ht="3" customHeight="1" x14ac:dyDescent="0.25">
      <c r="B19" s="132"/>
      <c r="C19" s="132"/>
      <c r="D19" s="132"/>
      <c r="E19" s="132"/>
      <c r="F19" s="132"/>
      <c r="G19" s="132"/>
      <c r="H19" s="132"/>
      <c r="I19" s="132"/>
      <c r="J19" s="164"/>
      <c r="K19" s="73"/>
      <c r="L19" s="69"/>
      <c r="M19" s="69"/>
      <c r="N19" s="69"/>
      <c r="O19" s="68"/>
      <c r="P19" s="163"/>
      <c r="Q19" s="132"/>
    </row>
    <row r="20" spans="2:24" x14ac:dyDescent="0.25">
      <c r="B20" s="132"/>
      <c r="C20" s="132" t="s">
        <v>39</v>
      </c>
      <c r="D20" s="132"/>
      <c r="E20" s="132"/>
      <c r="F20" s="132"/>
      <c r="G20" s="75"/>
      <c r="H20" s="132"/>
      <c r="I20" s="132"/>
      <c r="J20" s="164"/>
      <c r="K20" s="73" t="s">
        <v>21</v>
      </c>
      <c r="L20" s="69" t="s">
        <v>2</v>
      </c>
      <c r="M20" s="69"/>
      <c r="N20" s="69"/>
      <c r="O20" s="68">
        <v>36</v>
      </c>
      <c r="P20" s="163"/>
      <c r="Q20" s="132"/>
    </row>
    <row r="21" spans="2:24" ht="3" customHeight="1" x14ac:dyDescent="0.25">
      <c r="B21" s="132"/>
      <c r="C21" s="132"/>
      <c r="D21" s="132"/>
      <c r="E21" s="132"/>
      <c r="F21" s="132"/>
      <c r="G21" s="140"/>
      <c r="H21" s="132"/>
      <c r="I21" s="132"/>
      <c r="J21" s="164"/>
      <c r="K21" s="73"/>
      <c r="L21" s="69"/>
      <c r="M21" s="69"/>
      <c r="N21" s="69"/>
      <c r="O21" s="68"/>
      <c r="P21" s="163"/>
      <c r="Q21" s="132"/>
    </row>
    <row r="22" spans="2:24" x14ac:dyDescent="0.25">
      <c r="B22" s="132"/>
      <c r="C22" s="132" t="s">
        <v>19</v>
      </c>
      <c r="D22" s="132"/>
      <c r="E22" s="132"/>
      <c r="F22" s="132"/>
      <c r="G22" s="71"/>
      <c r="H22" s="132"/>
      <c r="I22" s="132"/>
      <c r="J22" s="164"/>
      <c r="K22" s="73" t="s">
        <v>22</v>
      </c>
      <c r="L22" s="69" t="s">
        <v>3</v>
      </c>
      <c r="M22" s="69"/>
      <c r="N22" s="69"/>
      <c r="O22" s="171">
        <f>M32/O20</f>
        <v>0</v>
      </c>
      <c r="P22" s="163"/>
      <c r="Q22" s="132"/>
    </row>
    <row r="23" spans="2:24" ht="3" customHeight="1" x14ac:dyDescent="0.25">
      <c r="B23" s="132"/>
      <c r="C23" s="132"/>
      <c r="D23" s="132"/>
      <c r="E23" s="132"/>
      <c r="F23" s="132"/>
      <c r="G23" s="141"/>
      <c r="H23" s="132"/>
      <c r="I23" s="132"/>
      <c r="J23" s="164"/>
      <c r="K23" s="73"/>
      <c r="L23" s="69"/>
      <c r="M23" s="69"/>
      <c r="N23" s="69"/>
      <c r="O23" s="68"/>
      <c r="P23" s="163"/>
      <c r="Q23" s="132"/>
    </row>
    <row r="24" spans="2:24" x14ac:dyDescent="0.25">
      <c r="B24" s="132"/>
      <c r="C24" s="139" t="s">
        <v>90</v>
      </c>
      <c r="D24" s="139"/>
      <c r="E24" s="132"/>
      <c r="F24" s="142"/>
      <c r="G24" s="81"/>
      <c r="H24" s="132"/>
      <c r="I24" s="132"/>
      <c r="J24" s="164"/>
      <c r="K24" s="73" t="s">
        <v>23</v>
      </c>
      <c r="L24" s="69" t="s">
        <v>102</v>
      </c>
      <c r="M24" s="69"/>
      <c r="N24" s="69"/>
      <c r="O24" s="172">
        <f>(YEAR(G22)-YEAR(G18))*12+MONTH(G22)-MONTH(G18)</f>
        <v>0</v>
      </c>
      <c r="P24" s="163"/>
      <c r="Q24" s="132"/>
    </row>
    <row r="25" spans="2:24" ht="3" customHeight="1" x14ac:dyDescent="0.25">
      <c r="B25" s="132"/>
      <c r="C25" s="132"/>
      <c r="D25" s="132"/>
      <c r="E25" s="132"/>
      <c r="F25" s="132"/>
      <c r="G25" s="140"/>
      <c r="H25" s="132"/>
      <c r="I25" s="132"/>
      <c r="J25" s="164"/>
      <c r="K25" s="73"/>
      <c r="L25" s="69"/>
      <c r="M25" s="69"/>
      <c r="N25" s="69"/>
      <c r="O25" s="68"/>
      <c r="P25" s="163"/>
      <c r="Q25" s="132"/>
    </row>
    <row r="26" spans="2:24" x14ac:dyDescent="0.25">
      <c r="B26" s="132"/>
      <c r="C26" s="139" t="s">
        <v>38</v>
      </c>
      <c r="D26" s="139"/>
      <c r="E26" s="132"/>
      <c r="F26" s="142"/>
      <c r="G26" s="81"/>
      <c r="H26" s="132"/>
      <c r="I26" s="132"/>
      <c r="J26" s="164"/>
      <c r="K26" s="73" t="s">
        <v>24</v>
      </c>
      <c r="L26" s="69" t="s">
        <v>103</v>
      </c>
      <c r="M26" s="69"/>
      <c r="N26" s="69"/>
      <c r="O26" s="68">
        <f>O20-O24</f>
        <v>36</v>
      </c>
      <c r="P26" s="163"/>
      <c r="Q26" s="132"/>
    </row>
    <row r="27" spans="2:24" ht="3" customHeight="1" x14ac:dyDescent="0.25">
      <c r="B27" s="132"/>
      <c r="C27" s="139"/>
      <c r="D27" s="139"/>
      <c r="E27" s="132"/>
      <c r="F27" s="142"/>
      <c r="G27" s="143"/>
      <c r="H27" s="132"/>
      <c r="I27" s="132"/>
      <c r="J27" s="165"/>
      <c r="K27" s="166"/>
      <c r="L27" s="167"/>
      <c r="M27" s="167"/>
      <c r="N27" s="167"/>
      <c r="O27" s="173"/>
      <c r="P27" s="168"/>
      <c r="Q27" s="132"/>
    </row>
    <row r="28" spans="2:24" ht="6.75" customHeight="1" x14ac:dyDescent="0.25">
      <c r="B28" s="132"/>
      <c r="C28" s="144" t="str">
        <f>IF(G26&gt;G24,"ALERT:  SALES PRICE IS BELOW APPRAISED VALUE.  SUBMIT EXPLANATION.","")</f>
        <v/>
      </c>
      <c r="D28" s="132"/>
      <c r="E28" s="132"/>
      <c r="F28" s="132"/>
      <c r="G28" s="132"/>
      <c r="H28" s="132"/>
      <c r="I28" s="132"/>
      <c r="J28" s="132"/>
      <c r="K28" s="145"/>
      <c r="L28" s="139"/>
      <c r="M28" s="139"/>
      <c r="N28" s="139"/>
      <c r="O28" s="139"/>
      <c r="P28" s="139"/>
      <c r="Q28" s="132"/>
    </row>
    <row r="29" spans="2:24" ht="6.75" customHeight="1" thickBot="1" x14ac:dyDescent="0.3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S29" s="126"/>
      <c r="T29" s="126"/>
      <c r="U29" s="126"/>
      <c r="V29" s="126"/>
      <c r="W29" s="126"/>
      <c r="X29" s="126"/>
    </row>
    <row r="30" spans="2:24" ht="20.25" customHeight="1" thickBot="1" x14ac:dyDescent="0.3">
      <c r="B30" s="132"/>
      <c r="C30" s="139"/>
      <c r="D30" s="180" t="s">
        <v>26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2"/>
      <c r="O30" s="132"/>
      <c r="P30" s="146"/>
      <c r="Q30" s="132"/>
      <c r="S30" s="179"/>
      <c r="T30" s="179"/>
      <c r="U30" s="179"/>
      <c r="V30" s="179"/>
      <c r="W30" s="179"/>
      <c r="X30" s="179"/>
    </row>
    <row r="31" spans="2:24" ht="3.75" customHeight="1" thickTop="1" x14ac:dyDescent="0.25">
      <c r="B31" s="132"/>
      <c r="C31" s="139"/>
      <c r="D31" s="116"/>
      <c r="E31" s="117"/>
      <c r="F31" s="117"/>
      <c r="G31" s="117"/>
      <c r="H31" s="117"/>
      <c r="I31" s="117"/>
      <c r="J31" s="119"/>
      <c r="K31" s="117"/>
      <c r="L31" s="117"/>
      <c r="M31" s="117"/>
      <c r="N31" s="118"/>
      <c r="O31" s="132"/>
      <c r="P31" s="146"/>
      <c r="Q31" s="132"/>
      <c r="S31" s="129"/>
      <c r="T31" s="129"/>
      <c r="U31" s="129"/>
      <c r="V31" s="129"/>
      <c r="W31" s="129"/>
      <c r="X31" s="129"/>
    </row>
    <row r="32" spans="2:24" ht="12" customHeight="1" x14ac:dyDescent="0.25">
      <c r="B32" s="132"/>
      <c r="C32" s="139"/>
      <c r="D32" s="90" t="s">
        <v>27</v>
      </c>
      <c r="E32" s="69" t="s">
        <v>79</v>
      </c>
      <c r="F32" s="69"/>
      <c r="G32" s="69"/>
      <c r="H32" s="69"/>
      <c r="I32" s="69"/>
      <c r="J32" s="94"/>
      <c r="K32" s="69"/>
      <c r="L32" s="69"/>
      <c r="M32" s="91">
        <f>G20</f>
        <v>0</v>
      </c>
      <c r="N32" s="92"/>
      <c r="O32" s="132"/>
      <c r="P32" s="146"/>
      <c r="Q32" s="132"/>
      <c r="X32" s="129"/>
    </row>
    <row r="33" spans="2:24" x14ac:dyDescent="0.25">
      <c r="B33" s="132"/>
      <c r="C33" s="139"/>
      <c r="D33" s="90" t="s">
        <v>28</v>
      </c>
      <c r="E33" s="69" t="s">
        <v>80</v>
      </c>
      <c r="F33" s="69"/>
      <c r="G33" s="69"/>
      <c r="H33" s="69"/>
      <c r="I33" s="69"/>
      <c r="J33" s="94"/>
      <c r="K33" s="69"/>
      <c r="L33" s="69"/>
      <c r="M33" s="91">
        <f>SUM(O22*O24)</f>
        <v>0</v>
      </c>
      <c r="N33" s="92"/>
      <c r="O33" s="132"/>
      <c r="P33" s="147"/>
      <c r="Q33" s="132"/>
      <c r="S33" s="126"/>
      <c r="T33" s="126"/>
      <c r="U33" s="126"/>
      <c r="V33" s="126"/>
      <c r="W33" s="126"/>
      <c r="X33" s="126"/>
    </row>
    <row r="34" spans="2:24" x14ac:dyDescent="0.25">
      <c r="B34" s="132"/>
      <c r="C34" s="139"/>
      <c r="D34" s="90" t="s">
        <v>29</v>
      </c>
      <c r="E34" s="69" t="s">
        <v>83</v>
      </c>
      <c r="F34" s="69"/>
      <c r="G34" s="69"/>
      <c r="H34" s="69"/>
      <c r="I34" s="69"/>
      <c r="J34" s="94"/>
      <c r="K34" s="69"/>
      <c r="L34" s="69"/>
      <c r="M34" s="96">
        <f>SUM(M32-M33)</f>
        <v>0</v>
      </c>
      <c r="N34" s="92"/>
      <c r="O34" s="132"/>
      <c r="P34" s="147"/>
      <c r="Q34" s="132"/>
      <c r="S34" s="126"/>
      <c r="T34" s="126"/>
      <c r="U34" s="126"/>
      <c r="V34" s="126"/>
      <c r="W34" s="126"/>
      <c r="X34" s="126"/>
    </row>
    <row r="35" spans="2:24" ht="15" customHeight="1" x14ac:dyDescent="0.25">
      <c r="B35" s="132"/>
      <c r="C35" s="139"/>
      <c r="D35" s="90" t="s">
        <v>30</v>
      </c>
      <c r="E35" s="69" t="s">
        <v>91</v>
      </c>
      <c r="F35" s="69"/>
      <c r="G35" s="69"/>
      <c r="H35" s="69"/>
      <c r="I35" s="69"/>
      <c r="J35" s="94"/>
      <c r="K35" s="69"/>
      <c r="L35" s="69"/>
      <c r="M35" s="91">
        <f>G24</f>
        <v>0</v>
      </c>
      <c r="N35" s="92"/>
      <c r="O35" s="132"/>
      <c r="P35" s="146"/>
      <c r="Q35" s="132"/>
      <c r="S35" s="126"/>
      <c r="T35" s="126"/>
      <c r="U35" s="126"/>
      <c r="V35" s="126"/>
      <c r="W35" s="126"/>
      <c r="X35" s="126"/>
    </row>
    <row r="36" spans="2:24" x14ac:dyDescent="0.25">
      <c r="B36" s="132"/>
      <c r="C36" s="139"/>
      <c r="D36" s="90" t="s">
        <v>31</v>
      </c>
      <c r="E36" s="69" t="s">
        <v>109</v>
      </c>
      <c r="F36" s="69"/>
      <c r="G36" s="69"/>
      <c r="H36" s="69"/>
      <c r="I36" s="69"/>
      <c r="J36" s="94"/>
      <c r="K36" s="69"/>
      <c r="L36" s="69"/>
      <c r="M36" s="97">
        <f>IF(M35&gt;M34,M34,M35)</f>
        <v>0</v>
      </c>
      <c r="N36" s="92"/>
      <c r="O36" s="132"/>
      <c r="P36" s="147"/>
      <c r="Q36" s="132"/>
      <c r="S36" s="128"/>
      <c r="T36" s="126"/>
      <c r="U36" s="126"/>
      <c r="V36" s="126"/>
      <c r="W36" s="127"/>
      <c r="X36" s="126"/>
    </row>
    <row r="37" spans="2:24" x14ac:dyDescent="0.25">
      <c r="B37" s="132"/>
      <c r="C37" s="139"/>
      <c r="D37" s="90" t="s">
        <v>32</v>
      </c>
      <c r="E37" s="69" t="s">
        <v>82</v>
      </c>
      <c r="F37" s="69"/>
      <c r="G37" s="69"/>
      <c r="H37" s="69"/>
      <c r="I37" s="69"/>
      <c r="J37" s="94"/>
      <c r="K37" s="69"/>
      <c r="L37" s="69"/>
      <c r="M37" s="91">
        <f>IF(M35&gt;M34,M35-M34,0)</f>
        <v>0</v>
      </c>
      <c r="N37" s="92"/>
      <c r="O37" s="132"/>
      <c r="P37" s="147"/>
      <c r="Q37" s="132"/>
      <c r="S37" s="126"/>
      <c r="T37" s="126"/>
      <c r="U37" s="126"/>
      <c r="V37" s="126"/>
      <c r="W37" s="126"/>
      <c r="X37" s="126"/>
    </row>
    <row r="38" spans="2:24" x14ac:dyDescent="0.25">
      <c r="B38" s="132"/>
      <c r="C38" s="139"/>
      <c r="D38" s="90" t="s">
        <v>33</v>
      </c>
      <c r="E38" s="69" t="s">
        <v>84</v>
      </c>
      <c r="F38" s="69"/>
      <c r="G38" s="69"/>
      <c r="H38" s="69"/>
      <c r="I38" s="69"/>
      <c r="J38" s="94"/>
      <c r="K38" s="69"/>
      <c r="L38" s="69"/>
      <c r="M38" s="96">
        <f>M32-M33-M36</f>
        <v>0</v>
      </c>
      <c r="N38" s="92"/>
      <c r="O38" s="132"/>
      <c r="P38" s="147"/>
      <c r="Q38" s="132"/>
      <c r="S38" s="126"/>
      <c r="T38" s="126"/>
      <c r="U38" s="126"/>
      <c r="V38" s="126"/>
      <c r="W38" s="126"/>
      <c r="X38" s="126"/>
    </row>
    <row r="39" spans="2:24" ht="4.5" customHeight="1" thickBot="1" x14ac:dyDescent="0.3">
      <c r="B39" s="132"/>
      <c r="C39" s="132"/>
      <c r="D39" s="100"/>
      <c r="E39" s="101"/>
      <c r="F39" s="101"/>
      <c r="G39" s="101"/>
      <c r="H39" s="101"/>
      <c r="I39" s="101"/>
      <c r="J39" s="102"/>
      <c r="K39" s="101"/>
      <c r="L39" s="101"/>
      <c r="M39" s="101"/>
      <c r="N39" s="103"/>
      <c r="O39" s="134"/>
      <c r="P39" s="148"/>
      <c r="Q39" s="132"/>
      <c r="S39" s="126"/>
      <c r="T39" s="126"/>
      <c r="U39" s="126"/>
      <c r="V39" s="126"/>
      <c r="W39" s="126"/>
      <c r="X39" s="126"/>
    </row>
    <row r="40" spans="2:24" x14ac:dyDescent="0.25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S40" s="128"/>
      <c r="T40" s="126"/>
      <c r="U40" s="126"/>
      <c r="V40" s="126"/>
      <c r="W40" s="126"/>
      <c r="X40" s="126"/>
    </row>
    <row r="41" spans="2:24" x14ac:dyDescent="0.25">
      <c r="B41" s="132"/>
      <c r="C41" s="133" t="s">
        <v>106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2:24" x14ac:dyDescent="0.25">
      <c r="B42" s="132"/>
      <c r="C42" s="132"/>
      <c r="D42" s="149" t="s">
        <v>55</v>
      </c>
      <c r="E42" s="132" t="s">
        <v>78</v>
      </c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2:24" x14ac:dyDescent="0.25">
      <c r="B43" s="132"/>
      <c r="C43" s="132"/>
      <c r="D43" s="149" t="s">
        <v>57</v>
      </c>
      <c r="E43" s="132" t="s">
        <v>56</v>
      </c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2:24" x14ac:dyDescent="0.25">
      <c r="B44" s="132"/>
      <c r="C44" s="132"/>
      <c r="D44" s="149" t="s">
        <v>59</v>
      </c>
      <c r="E44" s="132" t="s">
        <v>58</v>
      </c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24" x14ac:dyDescent="0.25">
      <c r="B45" s="132"/>
      <c r="C45" s="132"/>
      <c r="D45" s="149" t="s">
        <v>77</v>
      </c>
      <c r="E45" s="132" t="s">
        <v>104</v>
      </c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2:24" x14ac:dyDescent="0.25"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S46" s="128"/>
      <c r="T46" s="126"/>
      <c r="U46" s="126"/>
      <c r="V46" s="126"/>
      <c r="W46" s="126"/>
      <c r="X46" s="126"/>
    </row>
    <row r="47" spans="2:24" ht="3.75" customHeight="1" x14ac:dyDescent="0.25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S47" s="128"/>
      <c r="T47" s="126"/>
      <c r="U47" s="126"/>
      <c r="V47" s="126"/>
      <c r="W47" s="126"/>
      <c r="X47" s="126"/>
    </row>
    <row r="48" spans="2:24" ht="18" customHeight="1" thickBot="1" x14ac:dyDescent="0.3">
      <c r="B48" s="132"/>
      <c r="C48" s="132"/>
      <c r="D48" s="200" t="s">
        <v>93</v>
      </c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2"/>
      <c r="Q48" s="132"/>
      <c r="S48" s="128"/>
      <c r="T48" s="126"/>
      <c r="U48" s="126"/>
      <c r="V48" s="126"/>
      <c r="W48" s="126"/>
      <c r="X48" s="126"/>
    </row>
    <row r="49" spans="2:24" ht="6" customHeight="1" thickTop="1" x14ac:dyDescent="0.25">
      <c r="B49" s="132"/>
      <c r="C49" s="132"/>
      <c r="D49" s="94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155"/>
      <c r="Q49" s="132"/>
      <c r="S49" s="128"/>
      <c r="T49" s="126"/>
      <c r="U49" s="126"/>
      <c r="V49" s="126"/>
      <c r="W49" s="126"/>
      <c r="X49" s="126"/>
    </row>
    <row r="50" spans="2:24" x14ac:dyDescent="0.25">
      <c r="B50" s="132"/>
      <c r="C50" s="132"/>
      <c r="D50" s="156" t="s">
        <v>94</v>
      </c>
      <c r="E50" s="69"/>
      <c r="F50" s="69"/>
      <c r="G50" s="69"/>
      <c r="H50" s="152" t="str">
        <f>IF(R59&gt;1,"ERROR: Please select only one.","")</f>
        <v/>
      </c>
      <c r="I50" s="69"/>
      <c r="J50" s="69"/>
      <c r="K50" s="69"/>
      <c r="L50" s="69"/>
      <c r="M50" s="69"/>
      <c r="N50" s="69"/>
      <c r="O50" s="69"/>
      <c r="P50" s="155"/>
      <c r="Q50" s="132"/>
      <c r="S50" s="128"/>
      <c r="T50" s="126"/>
      <c r="U50" s="126"/>
      <c r="V50" s="126"/>
      <c r="W50" s="126"/>
      <c r="X50" s="126"/>
    </row>
    <row r="51" spans="2:24" ht="7.5" customHeight="1" x14ac:dyDescent="0.25">
      <c r="B51" s="132"/>
      <c r="C51" s="132"/>
      <c r="D51" s="94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155"/>
      <c r="Q51" s="132"/>
      <c r="S51" s="128"/>
      <c r="T51" s="126"/>
      <c r="U51" s="126"/>
      <c r="V51" s="126"/>
      <c r="W51" s="126"/>
      <c r="X51" s="126"/>
    </row>
    <row r="52" spans="2:24" x14ac:dyDescent="0.25">
      <c r="B52" s="132"/>
      <c r="C52" s="132"/>
      <c r="D52" s="94" t="s">
        <v>108</v>
      </c>
      <c r="E52" s="69"/>
      <c r="F52" s="69"/>
      <c r="G52" s="69"/>
      <c r="H52" s="191">
        <f>M36+M38</f>
        <v>0</v>
      </c>
      <c r="I52" s="192"/>
      <c r="J52" s="193"/>
      <c r="K52" s="69" t="s">
        <v>49</v>
      </c>
      <c r="L52" s="69"/>
      <c r="M52" s="69"/>
      <c r="N52" s="69"/>
      <c r="O52" s="69"/>
      <c r="P52" s="155"/>
      <c r="Q52" s="132"/>
      <c r="S52" s="126" t="s">
        <v>69</v>
      </c>
      <c r="T52" s="126"/>
      <c r="U52" s="126"/>
      <c r="V52" s="126"/>
      <c r="W52" s="126"/>
      <c r="X52" s="126"/>
    </row>
    <row r="53" spans="2:24" ht="8.25" customHeight="1" x14ac:dyDescent="0.25">
      <c r="B53" s="132"/>
      <c r="C53" s="132"/>
      <c r="D53" s="94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55"/>
      <c r="Q53" s="132"/>
    </row>
    <row r="54" spans="2:24" ht="11.1" customHeight="1" x14ac:dyDescent="0.25">
      <c r="B54" s="132"/>
      <c r="C54" s="132"/>
      <c r="D54" s="94"/>
      <c r="E54" s="177"/>
      <c r="F54" s="69" t="s">
        <v>68</v>
      </c>
      <c r="G54" s="150"/>
      <c r="H54" s="69"/>
      <c r="I54" s="69"/>
      <c r="J54" s="69"/>
      <c r="K54" s="69"/>
      <c r="L54" s="69"/>
      <c r="M54" s="69"/>
      <c r="N54" s="69"/>
      <c r="O54" s="69"/>
      <c r="P54" s="155"/>
      <c r="Q54" s="132"/>
      <c r="R54" s="124">
        <f>IF(E54="X",1,0)</f>
        <v>0</v>
      </c>
      <c r="S54" s="123">
        <f>IF(E54="X",H52,0)</f>
        <v>0</v>
      </c>
    </row>
    <row r="55" spans="2:24" ht="3" customHeight="1" x14ac:dyDescent="0.25">
      <c r="B55" s="132"/>
      <c r="C55" s="132"/>
      <c r="D55" s="94"/>
      <c r="E55" s="151"/>
      <c r="F55" s="69"/>
      <c r="G55" s="77"/>
      <c r="H55" s="69"/>
      <c r="I55" s="69"/>
      <c r="J55" s="69"/>
      <c r="K55" s="69"/>
      <c r="L55" s="69"/>
      <c r="M55" s="69"/>
      <c r="N55" s="69"/>
      <c r="O55" s="69"/>
      <c r="P55" s="155"/>
      <c r="Q55" s="132"/>
    </row>
    <row r="56" spans="2:24" ht="11.1" customHeight="1" x14ac:dyDescent="0.25">
      <c r="B56" s="132"/>
      <c r="C56" s="132"/>
      <c r="D56" s="94"/>
      <c r="E56" s="177"/>
      <c r="F56" s="69" t="s">
        <v>66</v>
      </c>
      <c r="G56" s="77"/>
      <c r="H56" s="194"/>
      <c r="I56" s="195"/>
      <c r="J56" s="196"/>
      <c r="K56" s="69" t="s">
        <v>67</v>
      </c>
      <c r="L56" s="69"/>
      <c r="M56" s="69"/>
      <c r="N56" s="69"/>
      <c r="O56" s="178" t="str">
        <f>IF(E56="X",H52-H56,"")</f>
        <v/>
      </c>
      <c r="P56" s="174"/>
      <c r="Q56" s="132"/>
      <c r="R56" s="124">
        <f>IF(E56="X",1,0)</f>
        <v>0</v>
      </c>
      <c r="S56" s="123">
        <f>IF(E56="X",H56,0)</f>
        <v>0</v>
      </c>
    </row>
    <row r="57" spans="2:24" ht="3" customHeight="1" x14ac:dyDescent="0.25">
      <c r="B57" s="132"/>
      <c r="C57" s="132"/>
      <c r="D57" s="94"/>
      <c r="E57" s="151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155"/>
      <c r="Q57" s="132"/>
    </row>
    <row r="58" spans="2:24" ht="11.1" customHeight="1" x14ac:dyDescent="0.25">
      <c r="B58" s="132"/>
      <c r="C58" s="132"/>
      <c r="D58" s="94"/>
      <c r="E58" s="177"/>
      <c r="F58" s="69" t="s">
        <v>72</v>
      </c>
      <c r="G58" s="69"/>
      <c r="H58" s="69"/>
      <c r="I58" s="69"/>
      <c r="J58" s="69"/>
      <c r="K58" s="69"/>
      <c r="L58" s="69"/>
      <c r="M58" s="69"/>
      <c r="N58" s="69"/>
      <c r="O58" s="69"/>
      <c r="P58" s="155"/>
      <c r="Q58" s="132"/>
      <c r="R58" s="124">
        <f>IF(E58="X",1,0)</f>
        <v>0</v>
      </c>
      <c r="S58" s="123">
        <f>IF(E58="X",0,0)</f>
        <v>0</v>
      </c>
    </row>
    <row r="59" spans="2:24" ht="3" customHeight="1" x14ac:dyDescent="0.25">
      <c r="B59" s="132"/>
      <c r="C59" s="132"/>
      <c r="D59" s="94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155"/>
      <c r="Q59" s="132"/>
      <c r="R59" s="124">
        <f>R54+R56+R58</f>
        <v>0</v>
      </c>
    </row>
    <row r="60" spans="2:24" ht="11.1" customHeight="1" x14ac:dyDescent="0.25">
      <c r="B60" s="132"/>
      <c r="C60" s="132"/>
      <c r="D60" s="94"/>
      <c r="E60" s="177"/>
      <c r="F60" s="69" t="s">
        <v>61</v>
      </c>
      <c r="G60" s="69"/>
      <c r="H60" s="69"/>
      <c r="I60" s="69"/>
      <c r="J60" s="69"/>
      <c r="K60" s="69"/>
      <c r="L60" s="69"/>
      <c r="M60" s="69"/>
      <c r="N60" s="69"/>
      <c r="O60" s="69"/>
      <c r="P60" s="155"/>
      <c r="Q60" s="132"/>
      <c r="S60" s="123">
        <f>S54+S56+S58</f>
        <v>0</v>
      </c>
    </row>
    <row r="61" spans="2:24" x14ac:dyDescent="0.25">
      <c r="B61" s="132"/>
      <c r="C61" s="132"/>
      <c r="D61" s="94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155"/>
      <c r="Q61" s="132"/>
    </row>
    <row r="62" spans="2:24" x14ac:dyDescent="0.25">
      <c r="B62" s="132"/>
      <c r="C62" s="132"/>
      <c r="D62" s="94"/>
      <c r="E62" s="69" t="s">
        <v>100</v>
      </c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55"/>
      <c r="Q62" s="132"/>
    </row>
    <row r="63" spans="2:24" ht="25.5" customHeight="1" x14ac:dyDescent="0.25">
      <c r="B63" s="132"/>
      <c r="C63" s="132"/>
      <c r="D63" s="94"/>
      <c r="E63" s="197"/>
      <c r="F63" s="198"/>
      <c r="G63" s="198"/>
      <c r="H63" s="198"/>
      <c r="I63" s="198"/>
      <c r="J63" s="198"/>
      <c r="K63" s="198"/>
      <c r="L63" s="198"/>
      <c r="M63" s="198"/>
      <c r="N63" s="198"/>
      <c r="O63" s="199"/>
      <c r="P63" s="160"/>
      <c r="Q63" s="132"/>
    </row>
    <row r="64" spans="2:24" ht="8.25" customHeight="1" x14ac:dyDescent="0.25">
      <c r="B64" s="132"/>
      <c r="C64" s="132"/>
      <c r="D64" s="94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155"/>
      <c r="Q64" s="132"/>
    </row>
    <row r="65" spans="2:19" x14ac:dyDescent="0.25">
      <c r="B65" s="132"/>
      <c r="C65" s="132"/>
      <c r="D65" s="156" t="s">
        <v>101</v>
      </c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155"/>
      <c r="Q65" s="132"/>
    </row>
    <row r="66" spans="2:19" ht="11.1" customHeight="1" x14ac:dyDescent="0.25">
      <c r="B66" s="132"/>
      <c r="C66" s="132"/>
      <c r="D66" s="94" t="s">
        <v>95</v>
      </c>
      <c r="E66" s="69"/>
      <c r="F66" s="69"/>
      <c r="G66" s="150">
        <f>G20</f>
        <v>0</v>
      </c>
      <c r="H66" s="152" t="str">
        <f>IF(G66=S68,"","ERROR:  CHECK CALCULATIONS")</f>
        <v/>
      </c>
      <c r="I66" s="152"/>
      <c r="J66" s="69"/>
      <c r="K66" s="69"/>
      <c r="L66" s="69"/>
      <c r="M66" s="69"/>
      <c r="N66" s="69"/>
      <c r="O66" s="69"/>
      <c r="P66" s="155"/>
      <c r="Q66" s="132"/>
    </row>
    <row r="67" spans="2:19" ht="11.1" customHeight="1" x14ac:dyDescent="0.25">
      <c r="B67" s="132"/>
      <c r="C67" s="132"/>
      <c r="D67" s="94" t="s">
        <v>96</v>
      </c>
      <c r="E67" s="69"/>
      <c r="F67" s="69"/>
      <c r="G67" s="150">
        <f>IF(H50="",(IF(S60&gt;0,M33+S60,M33)),0)</f>
        <v>0</v>
      </c>
      <c r="H67" s="69"/>
      <c r="I67" s="69"/>
      <c r="J67" s="69"/>
      <c r="K67" s="69"/>
      <c r="L67" s="69"/>
      <c r="M67" s="69"/>
      <c r="N67" s="69"/>
      <c r="O67" s="69"/>
      <c r="P67" s="155"/>
      <c r="Q67" s="132"/>
    </row>
    <row r="68" spans="2:19" ht="11.1" customHeight="1" x14ac:dyDescent="0.25">
      <c r="B68" s="132"/>
      <c r="C68" s="132"/>
      <c r="D68" s="94" t="s">
        <v>105</v>
      </c>
      <c r="E68" s="69"/>
      <c r="F68" s="69"/>
      <c r="G68" s="150">
        <f>M32-M33-S60</f>
        <v>0</v>
      </c>
      <c r="H68" s="153" t="s">
        <v>75</v>
      </c>
      <c r="I68" s="153"/>
      <c r="J68" s="69"/>
      <c r="K68" s="69"/>
      <c r="L68" s="69"/>
      <c r="M68" s="69"/>
      <c r="N68" s="69"/>
      <c r="O68" s="69"/>
      <c r="P68" s="155"/>
      <c r="Q68" s="132"/>
      <c r="S68" s="130">
        <f>G67+G68+G69</f>
        <v>0</v>
      </c>
    </row>
    <row r="69" spans="2:19" ht="11.1" customHeight="1" x14ac:dyDescent="0.25">
      <c r="B69" s="132"/>
      <c r="C69" s="132"/>
      <c r="D69" s="94"/>
      <c r="E69" s="69"/>
      <c r="F69" s="69"/>
      <c r="G69" s="150"/>
      <c r="H69" s="69"/>
      <c r="I69" s="69"/>
      <c r="J69" s="69"/>
      <c r="K69" s="69"/>
      <c r="L69" s="69"/>
      <c r="M69" s="69"/>
      <c r="N69" s="69"/>
      <c r="O69" s="69"/>
      <c r="P69" s="155"/>
      <c r="Q69" s="132"/>
    </row>
    <row r="70" spans="2:19" ht="11.1" customHeight="1" x14ac:dyDescent="0.25">
      <c r="B70" s="132"/>
      <c r="C70" s="132"/>
      <c r="D70" s="94"/>
      <c r="E70" s="69"/>
      <c r="F70" s="69"/>
      <c r="G70" s="150"/>
      <c r="H70" s="69"/>
      <c r="I70" s="69"/>
      <c r="J70" s="69"/>
      <c r="K70" s="69"/>
      <c r="L70" s="69"/>
      <c r="M70" s="69"/>
      <c r="N70" s="69"/>
      <c r="O70" s="69"/>
      <c r="P70" s="155"/>
      <c r="Q70" s="132"/>
    </row>
    <row r="71" spans="2:19" ht="11.1" customHeight="1" x14ac:dyDescent="0.25">
      <c r="B71" s="132"/>
      <c r="C71" s="132"/>
      <c r="D71" s="94" t="s">
        <v>97</v>
      </c>
      <c r="E71" s="69"/>
      <c r="F71" s="86"/>
      <c r="G71" s="86"/>
      <c r="H71" s="86"/>
      <c r="I71" s="151"/>
      <c r="J71" s="151"/>
      <c r="K71" s="69"/>
      <c r="L71" s="154" t="s">
        <v>52</v>
      </c>
      <c r="M71" s="86"/>
      <c r="N71" s="69"/>
      <c r="O71" s="69"/>
      <c r="P71" s="155"/>
      <c r="Q71" s="132"/>
    </row>
    <row r="72" spans="2:19" ht="11.1" customHeight="1" x14ac:dyDescent="0.25">
      <c r="B72" s="132"/>
      <c r="C72" s="132"/>
      <c r="D72" s="157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9"/>
      <c r="Q72" s="132"/>
    </row>
    <row r="73" spans="2:19" ht="6.75" customHeight="1" x14ac:dyDescent="0.25">
      <c r="B73" s="132"/>
      <c r="C73" s="132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2"/>
    </row>
    <row r="74" spans="2:19" x14ac:dyDescent="0.25">
      <c r="D74" s="131"/>
    </row>
  </sheetData>
  <sheetProtection algorithmName="SHA-512" hashValue="VjErR0Uzq2Wzu5zfWQryBY/oRTu7Sqy+OjfqRJNPX0lffu/5WBvrHDHiA8UYjg/wMASAeYrGiw3F6Zwi9QDTBw==" saltValue="plj+NOWtZCVbrZZDFZV1iA==" spinCount="100000" sheet="1" objects="1" scenarios="1"/>
  <mergeCells count="16">
    <mergeCell ref="H52:J52"/>
    <mergeCell ref="H56:J56"/>
    <mergeCell ref="E63:O63"/>
    <mergeCell ref="D48:P48"/>
    <mergeCell ref="C3:P3"/>
    <mergeCell ref="C4:P4"/>
    <mergeCell ref="J16:P16"/>
    <mergeCell ref="C11:H11"/>
    <mergeCell ref="C13:H13"/>
    <mergeCell ref="N11:P11"/>
    <mergeCell ref="N13:P13"/>
    <mergeCell ref="S30:X30"/>
    <mergeCell ref="D30:N30"/>
    <mergeCell ref="N9:P9"/>
    <mergeCell ref="F6:H6"/>
    <mergeCell ref="G8:H8"/>
  </mergeCells>
  <dataValidations count="1">
    <dataValidation type="list" allowBlank="1" showInputMessage="1" showErrorMessage="1" sqref="E54 E56 E58 E60" xr:uid="{00000000-0002-0000-0000-000000000000}">
      <formula1>amt_owed</formula1>
    </dataValidation>
  </dataValidations>
  <pageMargins left="0.7" right="0.7" top="0.5" bottom="0.5" header="0.3" footer="0.3"/>
  <pageSetup orientation="portrait" r:id="rId1"/>
  <headerFooter>
    <oddFooter>&amp;L&amp;8HHF/BEP Form 0902 (Rev. 08.22.17)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69"/>
  <sheetViews>
    <sheetView zoomScale="130" zoomScaleNormal="130" workbookViewId="0">
      <selection activeCell="B62" sqref="B62"/>
    </sheetView>
  </sheetViews>
  <sheetFormatPr defaultRowHeight="12" x14ac:dyDescent="0.25"/>
  <cols>
    <col min="1" max="1" width="2.5703125" style="58" bestFit="1" customWidth="1"/>
    <col min="2" max="2" width="3.140625" style="58" customWidth="1"/>
    <col min="3" max="3" width="3.5703125" style="58" customWidth="1"/>
    <col min="4" max="4" width="6.140625" style="58" customWidth="1"/>
    <col min="5" max="5" width="8.5703125" style="58" customWidth="1"/>
    <col min="6" max="6" width="14.85546875" style="58" customWidth="1"/>
    <col min="7" max="7" width="10.85546875" style="58" customWidth="1"/>
    <col min="8" max="8" width="1.28515625" style="58" customWidth="1"/>
    <col min="9" max="9" width="3" style="58" customWidth="1"/>
    <col min="10" max="10" width="3.85546875" style="58" customWidth="1"/>
    <col min="11" max="11" width="16.140625" style="58" customWidth="1"/>
    <col min="12" max="12" width="3.28515625" style="58" customWidth="1"/>
    <col min="13" max="13" width="7.85546875" style="58" customWidth="1"/>
    <col min="14" max="14" width="2.28515625" style="58" customWidth="1"/>
    <col min="15" max="15" width="2.5703125" style="58" customWidth="1"/>
    <col min="16" max="16" width="9.140625" style="59" hidden="1" customWidth="1"/>
    <col min="17" max="17" width="9.85546875" style="58" hidden="1" customWidth="1"/>
    <col min="18" max="16384" width="9.140625" style="58"/>
  </cols>
  <sheetData>
    <row r="1" spans="2:19" ht="5.25" customHeight="1" x14ac:dyDescent="0.25"/>
    <row r="2" spans="2:19" ht="26.25" customHeight="1" x14ac:dyDescent="0.25">
      <c r="B2" s="224" t="s">
        <v>50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S2" s="122" t="s">
        <v>89</v>
      </c>
    </row>
    <row r="3" spans="2:19" ht="13.5" customHeight="1" x14ac:dyDescent="0.25">
      <c r="B3" s="225" t="s">
        <v>25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2:19" ht="27" customHeight="1" x14ac:dyDescent="0.25"/>
    <row r="5" spans="2:19" ht="15" customHeight="1" x14ac:dyDescent="0.25">
      <c r="B5" s="60" t="s">
        <v>16</v>
      </c>
      <c r="E5" s="186" t="s">
        <v>6</v>
      </c>
      <c r="F5" s="187"/>
      <c r="G5" s="188"/>
      <c r="H5" s="61"/>
      <c r="I5" s="61"/>
      <c r="J5" s="61"/>
      <c r="K5" s="61"/>
      <c r="L5" s="61"/>
      <c r="M5" s="61"/>
      <c r="N5" s="61"/>
    </row>
    <row r="6" spans="2:19" ht="14.25" customHeight="1" x14ac:dyDescent="0.25"/>
    <row r="7" spans="2:19" x14ac:dyDescent="0.25">
      <c r="B7" s="60" t="s">
        <v>5</v>
      </c>
      <c r="G7" s="62"/>
      <c r="J7" s="58" t="s">
        <v>88</v>
      </c>
      <c r="L7" s="183">
        <v>43435</v>
      </c>
      <c r="M7" s="184"/>
      <c r="N7" s="185"/>
    </row>
    <row r="8" spans="2:19" ht="3" customHeight="1" x14ac:dyDescent="0.25">
      <c r="B8" s="60"/>
      <c r="G8" s="62"/>
      <c r="N8" s="63"/>
    </row>
    <row r="9" spans="2:19" x14ac:dyDescent="0.25">
      <c r="B9" s="208" t="s">
        <v>14</v>
      </c>
      <c r="C9" s="209"/>
      <c r="D9" s="209"/>
      <c r="E9" s="209"/>
      <c r="F9" s="209"/>
      <c r="G9" s="210"/>
      <c r="J9" s="58" t="s">
        <v>12</v>
      </c>
      <c r="L9" s="183">
        <v>43434</v>
      </c>
      <c r="M9" s="184"/>
      <c r="N9" s="185"/>
    </row>
    <row r="10" spans="2:19" ht="3" customHeight="1" x14ac:dyDescent="0.25">
      <c r="G10" s="62"/>
      <c r="N10" s="63"/>
    </row>
    <row r="11" spans="2:19" x14ac:dyDescent="0.25">
      <c r="B11" s="208" t="s">
        <v>15</v>
      </c>
      <c r="C11" s="209"/>
      <c r="D11" s="209"/>
      <c r="E11" s="209"/>
      <c r="F11" s="209"/>
      <c r="G11" s="210"/>
      <c r="J11" s="58" t="s">
        <v>87</v>
      </c>
      <c r="L11" s="183">
        <v>43435</v>
      </c>
      <c r="M11" s="184"/>
      <c r="N11" s="185"/>
    </row>
    <row r="12" spans="2:19" ht="12.75" thickBot="1" x14ac:dyDescent="0.3">
      <c r="N12" s="64"/>
    </row>
    <row r="13" spans="2:19" ht="12.75" customHeight="1" thickTop="1" x14ac:dyDescent="0.2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</row>
    <row r="14" spans="2:19" ht="12.75" thickBot="1" x14ac:dyDescent="0.3">
      <c r="B14" s="58" t="s">
        <v>17</v>
      </c>
      <c r="F14" s="67" t="s">
        <v>7</v>
      </c>
      <c r="H14" s="215" t="s">
        <v>34</v>
      </c>
      <c r="I14" s="216"/>
      <c r="J14" s="216"/>
      <c r="K14" s="216"/>
      <c r="L14" s="216"/>
      <c r="M14" s="216"/>
      <c r="N14" s="217"/>
    </row>
    <row r="15" spans="2:19" ht="3" customHeight="1" thickTop="1" x14ac:dyDescent="0.25">
      <c r="H15" s="68"/>
      <c r="I15" s="69"/>
      <c r="J15" s="69"/>
      <c r="K15" s="69"/>
      <c r="L15" s="69"/>
      <c r="M15" s="69"/>
      <c r="N15" s="70"/>
    </row>
    <row r="16" spans="2:19" x14ac:dyDescent="0.25">
      <c r="B16" s="58" t="s">
        <v>18</v>
      </c>
      <c r="F16" s="71">
        <v>43040</v>
      </c>
      <c r="H16" s="72"/>
      <c r="I16" s="73" t="s">
        <v>20</v>
      </c>
      <c r="J16" s="69" t="s">
        <v>1</v>
      </c>
      <c r="K16" s="69"/>
      <c r="L16" s="69"/>
      <c r="M16" s="74">
        <v>0.33329999999999999</v>
      </c>
      <c r="N16" s="70"/>
    </row>
    <row r="17" spans="2:22" ht="3" customHeight="1" x14ac:dyDescent="0.25">
      <c r="H17" s="72"/>
      <c r="I17" s="73"/>
      <c r="J17" s="69"/>
      <c r="K17" s="69"/>
      <c r="L17" s="69"/>
      <c r="M17" s="69"/>
      <c r="N17" s="70"/>
    </row>
    <row r="18" spans="2:22" x14ac:dyDescent="0.25">
      <c r="B18" s="58" t="s">
        <v>39</v>
      </c>
      <c r="F18" s="75">
        <v>13000</v>
      </c>
      <c r="H18" s="72"/>
      <c r="I18" s="73" t="s">
        <v>21</v>
      </c>
      <c r="J18" s="69" t="s">
        <v>2</v>
      </c>
      <c r="K18" s="69"/>
      <c r="L18" s="69"/>
      <c r="M18" s="69">
        <v>36</v>
      </c>
      <c r="N18" s="70"/>
    </row>
    <row r="19" spans="2:22" ht="3" customHeight="1" x14ac:dyDescent="0.25">
      <c r="F19" s="76"/>
      <c r="H19" s="72"/>
      <c r="I19" s="73"/>
      <c r="J19" s="69"/>
      <c r="K19" s="69"/>
      <c r="L19" s="69"/>
      <c r="M19" s="69"/>
      <c r="N19" s="70"/>
    </row>
    <row r="20" spans="2:22" x14ac:dyDescent="0.25">
      <c r="B20" s="58" t="s">
        <v>19</v>
      </c>
      <c r="F20" s="71">
        <v>43435</v>
      </c>
      <c r="H20" s="72"/>
      <c r="I20" s="73" t="s">
        <v>22</v>
      </c>
      <c r="J20" s="69" t="s">
        <v>3</v>
      </c>
      <c r="K20" s="69"/>
      <c r="L20" s="69"/>
      <c r="M20" s="77">
        <f>K30/M18</f>
        <v>361.11111111111109</v>
      </c>
      <c r="N20" s="70"/>
    </row>
    <row r="21" spans="2:22" ht="3" customHeight="1" x14ac:dyDescent="0.25">
      <c r="F21" s="78"/>
      <c r="H21" s="72"/>
      <c r="I21" s="73"/>
      <c r="J21" s="69"/>
      <c r="K21" s="69"/>
      <c r="L21" s="69"/>
      <c r="M21" s="69"/>
      <c r="N21" s="70"/>
    </row>
    <row r="22" spans="2:22" x14ac:dyDescent="0.25">
      <c r="B22" s="79" t="s">
        <v>37</v>
      </c>
      <c r="C22" s="79"/>
      <c r="E22" s="80"/>
      <c r="F22" s="81">
        <v>5000</v>
      </c>
      <c r="H22" s="72"/>
      <c r="I22" s="73" t="s">
        <v>23</v>
      </c>
      <c r="J22" s="69" t="s">
        <v>64</v>
      </c>
      <c r="K22" s="69"/>
      <c r="L22" s="69"/>
      <c r="M22" s="82">
        <f>(YEAR(F20)-YEAR(F16))*12+1+MONTH(F20)-MONTH(F16)</f>
        <v>14</v>
      </c>
      <c r="N22" s="70"/>
    </row>
    <row r="23" spans="2:22" ht="3" customHeight="1" x14ac:dyDescent="0.25">
      <c r="F23" s="76"/>
      <c r="H23" s="72"/>
      <c r="I23" s="73"/>
      <c r="J23" s="69"/>
      <c r="K23" s="69"/>
      <c r="L23" s="69"/>
      <c r="M23" s="69"/>
      <c r="N23" s="70"/>
    </row>
    <row r="24" spans="2:22" x14ac:dyDescent="0.25">
      <c r="B24" s="79" t="s">
        <v>38</v>
      </c>
      <c r="C24" s="79"/>
      <c r="E24" s="80"/>
      <c r="F24" s="81">
        <v>5000</v>
      </c>
      <c r="H24" s="72"/>
      <c r="I24" s="73" t="s">
        <v>24</v>
      </c>
      <c r="J24" s="69" t="s">
        <v>65</v>
      </c>
      <c r="K24" s="69"/>
      <c r="L24" s="69"/>
      <c r="M24" s="69">
        <f>M18-M22</f>
        <v>22</v>
      </c>
      <c r="N24" s="70"/>
    </row>
    <row r="25" spans="2:22" ht="3" customHeight="1" x14ac:dyDescent="0.25">
      <c r="B25" s="79"/>
      <c r="C25" s="79"/>
      <c r="E25" s="80"/>
      <c r="F25" s="83"/>
      <c r="H25" s="84"/>
      <c r="I25" s="85"/>
      <c r="J25" s="86"/>
      <c r="K25" s="86"/>
      <c r="L25" s="86"/>
      <c r="M25" s="86"/>
      <c r="N25" s="87"/>
    </row>
    <row r="26" spans="2:22" x14ac:dyDescent="0.25">
      <c r="B26" s="106" t="str">
        <f>IF(F24&gt;F22,"ALERT:  SALES PRICE IS BELOW APPRAISED VALUE.  EXPLANATION NEEDED.","")</f>
        <v/>
      </c>
      <c r="I26" s="88"/>
      <c r="J26" s="79"/>
      <c r="K26" s="79"/>
      <c r="L26" s="79"/>
      <c r="M26" s="79"/>
      <c r="N26" s="79"/>
    </row>
    <row r="27" spans="2:22" ht="12.75" thickBot="1" x14ac:dyDescent="0.3">
      <c r="Q27" s="66"/>
      <c r="R27" s="66"/>
      <c r="S27" s="66"/>
      <c r="T27" s="66"/>
      <c r="U27" s="66"/>
      <c r="V27" s="66"/>
    </row>
    <row r="28" spans="2:22" ht="20.25" customHeight="1" thickBot="1" x14ac:dyDescent="0.3">
      <c r="B28" s="66"/>
      <c r="C28" s="218" t="s">
        <v>26</v>
      </c>
      <c r="D28" s="219"/>
      <c r="E28" s="219"/>
      <c r="F28" s="219"/>
      <c r="G28" s="219"/>
      <c r="H28" s="219"/>
      <c r="I28" s="219"/>
      <c r="J28" s="219"/>
      <c r="K28" s="219"/>
      <c r="L28" s="220"/>
      <c r="N28" s="89"/>
      <c r="Q28" s="221"/>
      <c r="R28" s="221"/>
      <c r="S28" s="221"/>
      <c r="T28" s="221"/>
      <c r="U28" s="221"/>
      <c r="V28" s="221"/>
    </row>
    <row r="29" spans="2:22" ht="3.75" customHeight="1" thickTop="1" x14ac:dyDescent="0.25">
      <c r="B29" s="66"/>
      <c r="C29" s="116"/>
      <c r="D29" s="117"/>
      <c r="E29" s="117"/>
      <c r="F29" s="117"/>
      <c r="G29" s="117"/>
      <c r="H29" s="119"/>
      <c r="I29" s="117"/>
      <c r="J29" s="117"/>
      <c r="K29" s="117"/>
      <c r="L29" s="118"/>
      <c r="N29" s="89"/>
      <c r="Q29" s="93"/>
      <c r="R29" s="93"/>
      <c r="S29" s="93"/>
      <c r="T29" s="93"/>
      <c r="U29" s="93"/>
      <c r="V29" s="93"/>
    </row>
    <row r="30" spans="2:22" ht="12" customHeight="1" x14ac:dyDescent="0.25">
      <c r="B30" s="66"/>
      <c r="C30" s="90" t="s">
        <v>27</v>
      </c>
      <c r="D30" s="69" t="s">
        <v>79</v>
      </c>
      <c r="E30" s="69"/>
      <c r="F30" s="69"/>
      <c r="G30" s="69"/>
      <c r="H30" s="94"/>
      <c r="I30" s="69"/>
      <c r="J30" s="69"/>
      <c r="K30" s="91">
        <f>F18</f>
        <v>13000</v>
      </c>
      <c r="L30" s="92"/>
      <c r="N30" s="89"/>
      <c r="V30" s="93"/>
    </row>
    <row r="31" spans="2:22" x14ac:dyDescent="0.25">
      <c r="B31" s="66"/>
      <c r="C31" s="90" t="s">
        <v>28</v>
      </c>
      <c r="D31" s="69" t="s">
        <v>80</v>
      </c>
      <c r="E31" s="69"/>
      <c r="F31" s="69"/>
      <c r="G31" s="69"/>
      <c r="H31" s="94"/>
      <c r="I31" s="69"/>
      <c r="J31" s="69"/>
      <c r="K31" s="91">
        <f>SUM(M20*M22)</f>
        <v>5055.5555555555547</v>
      </c>
      <c r="L31" s="92"/>
      <c r="N31" s="95"/>
      <c r="Q31" s="66"/>
      <c r="R31" s="66"/>
      <c r="S31" s="66"/>
      <c r="T31" s="66"/>
      <c r="U31" s="66"/>
      <c r="V31" s="79"/>
    </row>
    <row r="32" spans="2:22" x14ac:dyDescent="0.25">
      <c r="B32" s="79"/>
      <c r="C32" s="90" t="s">
        <v>29</v>
      </c>
      <c r="D32" s="69" t="s">
        <v>83</v>
      </c>
      <c r="E32" s="69"/>
      <c r="F32" s="69"/>
      <c r="G32" s="69"/>
      <c r="H32" s="94"/>
      <c r="I32" s="69"/>
      <c r="J32" s="69"/>
      <c r="K32" s="96">
        <f>SUM(K30-K31)</f>
        <v>7944.4444444444453</v>
      </c>
      <c r="L32" s="92"/>
      <c r="N32" s="95"/>
      <c r="Q32" s="66"/>
      <c r="R32" s="66"/>
      <c r="S32" s="66"/>
      <c r="T32" s="66"/>
      <c r="U32" s="66"/>
      <c r="V32" s="79"/>
    </row>
    <row r="33" spans="2:22" ht="15" customHeight="1" x14ac:dyDescent="0.25">
      <c r="B33" s="66"/>
      <c r="C33" s="90" t="s">
        <v>30</v>
      </c>
      <c r="D33" s="69" t="s">
        <v>0</v>
      </c>
      <c r="E33" s="69"/>
      <c r="F33" s="69"/>
      <c r="G33" s="69"/>
      <c r="H33" s="94"/>
      <c r="I33" s="69"/>
      <c r="J33" s="69"/>
      <c r="K33" s="91">
        <f>F22</f>
        <v>5000</v>
      </c>
      <c r="L33" s="92"/>
      <c r="N33" s="89"/>
      <c r="Q33" s="66"/>
      <c r="R33" s="66"/>
      <c r="S33" s="66"/>
      <c r="T33" s="66"/>
      <c r="U33" s="66"/>
      <c r="V33" s="79"/>
    </row>
    <row r="34" spans="2:22" x14ac:dyDescent="0.25">
      <c r="B34" s="66"/>
      <c r="C34" s="90" t="s">
        <v>31</v>
      </c>
      <c r="D34" s="69" t="s">
        <v>81</v>
      </c>
      <c r="E34" s="69"/>
      <c r="F34" s="69"/>
      <c r="G34" s="69"/>
      <c r="H34" s="94"/>
      <c r="I34" s="69"/>
      <c r="J34" s="69"/>
      <c r="K34" s="97">
        <f>IF(K33&gt;K32,K32,K33)</f>
        <v>5000</v>
      </c>
      <c r="L34" s="92"/>
      <c r="N34" s="95"/>
      <c r="Q34" s="88"/>
      <c r="R34" s="79"/>
      <c r="S34" s="79"/>
      <c r="T34" s="79"/>
      <c r="U34" s="98"/>
      <c r="V34" s="79"/>
    </row>
    <row r="35" spans="2:22" x14ac:dyDescent="0.25">
      <c r="B35" s="66"/>
      <c r="C35" s="90" t="s">
        <v>32</v>
      </c>
      <c r="D35" s="69" t="s">
        <v>82</v>
      </c>
      <c r="E35" s="69"/>
      <c r="F35" s="69"/>
      <c r="G35" s="69"/>
      <c r="H35" s="94"/>
      <c r="I35" s="69"/>
      <c r="J35" s="69"/>
      <c r="K35" s="91">
        <f>IF(K33&gt;K32,K33-K32,0)</f>
        <v>0</v>
      </c>
      <c r="L35" s="92"/>
      <c r="N35" s="99"/>
      <c r="Q35" s="66"/>
      <c r="R35" s="66"/>
      <c r="S35" s="66"/>
      <c r="T35" s="66"/>
      <c r="U35" s="66"/>
      <c r="V35" s="79"/>
    </row>
    <row r="36" spans="2:22" x14ac:dyDescent="0.25">
      <c r="B36" s="66"/>
      <c r="C36" s="90" t="s">
        <v>33</v>
      </c>
      <c r="D36" s="69" t="s">
        <v>84</v>
      </c>
      <c r="E36" s="69"/>
      <c r="F36" s="69"/>
      <c r="G36" s="69"/>
      <c r="H36" s="94"/>
      <c r="I36" s="69"/>
      <c r="J36" s="69"/>
      <c r="K36" s="96">
        <f>K30-K31-K34</f>
        <v>2944.4444444444453</v>
      </c>
      <c r="L36" s="92"/>
      <c r="N36" s="99"/>
      <c r="Q36" s="79"/>
      <c r="R36" s="79"/>
      <c r="S36" s="79"/>
      <c r="T36" s="79"/>
      <c r="U36" s="66"/>
      <c r="V36" s="79"/>
    </row>
    <row r="37" spans="2:22" ht="9.75" customHeight="1" thickBot="1" x14ac:dyDescent="0.3">
      <c r="C37" s="100"/>
      <c r="D37" s="101"/>
      <c r="E37" s="101"/>
      <c r="F37" s="101"/>
      <c r="G37" s="101"/>
      <c r="H37" s="102"/>
      <c r="I37" s="101"/>
      <c r="J37" s="101"/>
      <c r="K37" s="101"/>
      <c r="L37" s="103"/>
      <c r="M37" s="104"/>
      <c r="N37" s="105"/>
      <c r="Q37" s="66"/>
      <c r="R37" s="66"/>
      <c r="S37" s="66"/>
      <c r="T37" s="66"/>
      <c r="U37" s="79"/>
      <c r="V37" s="79"/>
    </row>
    <row r="38" spans="2:22" x14ac:dyDescent="0.25">
      <c r="Q38" s="88"/>
      <c r="R38" s="79"/>
      <c r="S38" s="79"/>
      <c r="T38" s="79"/>
      <c r="U38" s="79"/>
      <c r="V38" s="79"/>
    </row>
    <row r="39" spans="2:22" x14ac:dyDescent="0.25">
      <c r="B39" s="60" t="s">
        <v>73</v>
      </c>
      <c r="Q39" s="88"/>
      <c r="R39" s="79"/>
      <c r="S39" s="79"/>
      <c r="T39" s="79"/>
      <c r="U39" s="79"/>
      <c r="V39" s="79"/>
    </row>
    <row r="40" spans="2:22" ht="12" customHeight="1" x14ac:dyDescent="0.25">
      <c r="B40" s="106" t="str">
        <f>IF(P48&gt;1,"ERROR: Please select only one.","")</f>
        <v/>
      </c>
      <c r="Q40" s="88"/>
      <c r="R40" s="79"/>
      <c r="S40" s="79"/>
      <c r="T40" s="79"/>
      <c r="U40" s="79"/>
      <c r="V40" s="79"/>
    </row>
    <row r="41" spans="2:22" x14ac:dyDescent="0.25">
      <c r="B41" s="58" t="s">
        <v>85</v>
      </c>
      <c r="G41" s="107">
        <f>K36</f>
        <v>2944.4444444444453</v>
      </c>
      <c r="H41" s="108"/>
      <c r="I41" s="58" t="s">
        <v>49</v>
      </c>
      <c r="Q41" s="66" t="s">
        <v>69</v>
      </c>
      <c r="R41" s="66"/>
      <c r="S41" s="66"/>
      <c r="T41" s="66"/>
      <c r="U41" s="66"/>
      <c r="V41" s="66"/>
    </row>
    <row r="42" spans="2:22" ht="8.25" customHeight="1" x14ac:dyDescent="0.25"/>
    <row r="43" spans="2:22" x14ac:dyDescent="0.25">
      <c r="C43" s="109"/>
      <c r="D43" s="58" t="s">
        <v>68</v>
      </c>
      <c r="F43" s="110"/>
      <c r="G43" s="61"/>
      <c r="H43" s="61"/>
      <c r="I43" s="61"/>
      <c r="J43" s="61"/>
      <c r="K43" s="61"/>
      <c r="L43" s="61"/>
      <c r="M43" s="61"/>
      <c r="N43" s="61"/>
      <c r="P43" s="59">
        <f>IF(C43="X",1,0)</f>
        <v>0</v>
      </c>
      <c r="Q43" s="58">
        <f>IF(C43="X",G41,0)</f>
        <v>0</v>
      </c>
    </row>
    <row r="44" spans="2:22" ht="3" customHeight="1" x14ac:dyDescent="0.25">
      <c r="C44" s="111"/>
      <c r="F44" s="112"/>
    </row>
    <row r="45" spans="2:22" x14ac:dyDescent="0.25">
      <c r="C45" s="109" t="s">
        <v>63</v>
      </c>
      <c r="D45" s="58" t="s">
        <v>66</v>
      </c>
      <c r="F45" s="112"/>
      <c r="G45" s="120">
        <v>2944.44</v>
      </c>
      <c r="I45" s="58" t="s">
        <v>67</v>
      </c>
      <c r="M45" s="222">
        <f>G41-G45</f>
        <v>4.4444444451983145E-3</v>
      </c>
      <c r="N45" s="223"/>
      <c r="P45" s="59">
        <f>IF(C45="X",1,0)</f>
        <v>1</v>
      </c>
      <c r="Q45" s="58">
        <f>IF(C45="X",G45,0)</f>
        <v>2944.44</v>
      </c>
    </row>
    <row r="46" spans="2:22" ht="3" customHeight="1" x14ac:dyDescent="0.25">
      <c r="C46" s="111"/>
    </row>
    <row r="47" spans="2:22" x14ac:dyDescent="0.25">
      <c r="C47" s="109"/>
      <c r="D47" s="58" t="s">
        <v>72</v>
      </c>
      <c r="P47" s="59">
        <f>IF(C47="X",1,0)</f>
        <v>0</v>
      </c>
      <c r="Q47" s="58">
        <f>IF(C47="X",0,0)</f>
        <v>0</v>
      </c>
    </row>
    <row r="48" spans="2:22" ht="3" customHeight="1" x14ac:dyDescent="0.25">
      <c r="P48" s="59">
        <f>P43+P45+P47</f>
        <v>1</v>
      </c>
    </row>
    <row r="49" spans="2:17" x14ac:dyDescent="0.25">
      <c r="C49" s="109"/>
      <c r="D49" s="58" t="s">
        <v>61</v>
      </c>
      <c r="Q49" s="58">
        <f>Q43+Q45+Q47</f>
        <v>2944.44</v>
      </c>
    </row>
    <row r="51" spans="2:17" x14ac:dyDescent="0.25">
      <c r="B51" s="58" t="s">
        <v>76</v>
      </c>
    </row>
    <row r="52" spans="2:17" ht="21" customHeight="1" x14ac:dyDescent="0.25">
      <c r="B52" s="211" t="s">
        <v>86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3"/>
    </row>
    <row r="54" spans="2:17" x14ac:dyDescent="0.25">
      <c r="B54" s="60" t="s">
        <v>71</v>
      </c>
    </row>
    <row r="55" spans="2:17" x14ac:dyDescent="0.25">
      <c r="B55" s="58" t="s">
        <v>74</v>
      </c>
      <c r="F55" s="110">
        <f>F18</f>
        <v>13000</v>
      </c>
      <c r="G55" s="106" t="str">
        <f>IF(F55=Q57,"","ERROR:  CHECK CALCULATIONS")</f>
        <v/>
      </c>
    </row>
    <row r="56" spans="2:17" x14ac:dyDescent="0.25">
      <c r="B56" s="58" t="s">
        <v>53</v>
      </c>
      <c r="F56" s="110">
        <f>IF(B40="",(IF(Q49&gt;0,K31+Q49,K31)),0)</f>
        <v>7999.9955555555553</v>
      </c>
    </row>
    <row r="57" spans="2:17" x14ac:dyDescent="0.25">
      <c r="B57" s="58" t="s">
        <v>70</v>
      </c>
      <c r="F57" s="110">
        <f>K30-K31-Q49</f>
        <v>5000.0044444444447</v>
      </c>
      <c r="G57" s="121" t="s">
        <v>75</v>
      </c>
      <c r="Q57" s="110">
        <f>F56+F57+F58</f>
        <v>13000</v>
      </c>
    </row>
    <row r="58" spans="2:17" x14ac:dyDescent="0.25">
      <c r="F58" s="110"/>
    </row>
    <row r="59" spans="2:17" x14ac:dyDescent="0.25">
      <c r="F59" s="110"/>
    </row>
    <row r="60" spans="2:17" ht="15" customHeight="1" x14ac:dyDescent="0.25">
      <c r="B60" s="58" t="s">
        <v>51</v>
      </c>
      <c r="E60" s="214"/>
      <c r="F60" s="214"/>
      <c r="G60" s="214"/>
      <c r="H60" s="113"/>
      <c r="J60" s="104" t="s">
        <v>52</v>
      </c>
      <c r="K60" s="114"/>
    </row>
    <row r="62" spans="2:17" x14ac:dyDescent="0.25">
      <c r="B62" s="60" t="s">
        <v>54</v>
      </c>
    </row>
    <row r="63" spans="2:17" x14ac:dyDescent="0.25">
      <c r="C63" s="115" t="s">
        <v>55</v>
      </c>
      <c r="D63" s="58" t="s">
        <v>78</v>
      </c>
    </row>
    <row r="64" spans="2:17" x14ac:dyDescent="0.25">
      <c r="C64" s="115" t="s">
        <v>57</v>
      </c>
      <c r="D64" s="58" t="s">
        <v>56</v>
      </c>
    </row>
    <row r="65" spans="3:4" x14ac:dyDescent="0.25">
      <c r="C65" s="115" t="s">
        <v>59</v>
      </c>
      <c r="D65" s="58" t="s">
        <v>58</v>
      </c>
    </row>
    <row r="66" spans="3:4" x14ac:dyDescent="0.25">
      <c r="C66" s="115" t="s">
        <v>77</v>
      </c>
      <c r="D66" s="58" t="s">
        <v>60</v>
      </c>
    </row>
    <row r="67" spans="3:4" ht="7.5" customHeight="1" x14ac:dyDescent="0.25"/>
    <row r="68" spans="3:4" x14ac:dyDescent="0.25">
      <c r="C68" s="115"/>
    </row>
    <row r="69" spans="3:4" x14ac:dyDescent="0.25">
      <c r="C69" s="115"/>
    </row>
  </sheetData>
  <mergeCells count="14">
    <mergeCell ref="Q28:V28"/>
    <mergeCell ref="M45:N45"/>
    <mergeCell ref="B2:N2"/>
    <mergeCell ref="B3:N3"/>
    <mergeCell ref="E5:G5"/>
    <mergeCell ref="L7:N7"/>
    <mergeCell ref="B9:G9"/>
    <mergeCell ref="L9:N9"/>
    <mergeCell ref="B52:N52"/>
    <mergeCell ref="E60:G60"/>
    <mergeCell ref="B11:G11"/>
    <mergeCell ref="L11:N11"/>
    <mergeCell ref="H14:N14"/>
    <mergeCell ref="C28:L28"/>
  </mergeCells>
  <dataValidations count="1">
    <dataValidation type="list" allowBlank="1" showInputMessage="1" showErrorMessage="1" sqref="C43 C45 C47 C49" xr:uid="{00000000-0002-0000-0100-000000000000}">
      <formula1>amt_owed</formula1>
    </dataValidation>
  </dataValidations>
  <pageMargins left="0.7" right="0.7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78"/>
  <sheetViews>
    <sheetView zoomScale="110" zoomScaleNormal="110" workbookViewId="0">
      <selection activeCell="H27" sqref="H27"/>
    </sheetView>
  </sheetViews>
  <sheetFormatPr defaultRowHeight="15" x14ac:dyDescent="0.25"/>
  <cols>
    <col min="1" max="1" width="2.5703125" bestFit="1" customWidth="1"/>
    <col min="2" max="2" width="3.140625" customWidth="1"/>
    <col min="3" max="3" width="3.5703125" customWidth="1"/>
    <col min="4" max="4" width="6.140625" customWidth="1"/>
    <col min="5" max="5" width="13.5703125" customWidth="1"/>
    <col min="6" max="6" width="11.140625" customWidth="1"/>
    <col min="7" max="7" width="4" customWidth="1"/>
    <col min="8" max="8" width="12.5703125" customWidth="1"/>
    <col min="9" max="9" width="2" customWidth="1"/>
    <col min="10" max="10" width="3.85546875" customWidth="1"/>
    <col min="11" max="11" width="16.140625" customWidth="1"/>
    <col min="12" max="12" width="9.140625" customWidth="1"/>
    <col min="13" max="13" width="2.140625" customWidth="1"/>
    <col min="14" max="14" width="2.5703125" customWidth="1"/>
  </cols>
  <sheetData>
    <row r="2" spans="2:13" x14ac:dyDescent="0.25">
      <c r="B2" t="s">
        <v>11</v>
      </c>
    </row>
    <row r="3" spans="2:13" x14ac:dyDescent="0.25">
      <c r="B3" t="s">
        <v>8</v>
      </c>
    </row>
    <row r="4" spans="2:13" x14ac:dyDescent="0.25">
      <c r="B4" t="s">
        <v>9</v>
      </c>
    </row>
    <row r="5" spans="2:13" x14ac:dyDescent="0.25">
      <c r="B5" t="s">
        <v>10</v>
      </c>
    </row>
    <row r="7" spans="2:13" ht="8.25" customHeight="1" x14ac:dyDescent="0.25"/>
    <row r="8" spans="2:13" ht="19.5" x14ac:dyDescent="0.4">
      <c r="B8" s="226" t="s">
        <v>4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</row>
    <row r="9" spans="2:13" ht="26.25" customHeight="1" x14ac:dyDescent="0.25"/>
    <row r="10" spans="2:13" ht="26.25" customHeight="1" x14ac:dyDescent="0.25">
      <c r="B10" t="s">
        <v>6</v>
      </c>
      <c r="I10" s="26"/>
      <c r="J10" s="27" t="s">
        <v>40</v>
      </c>
      <c r="K10" s="28"/>
      <c r="L10" s="29">
        <v>42856</v>
      </c>
      <c r="M10" s="30"/>
    </row>
    <row r="11" spans="2:13" x14ac:dyDescent="0.25">
      <c r="B11" t="s">
        <v>41</v>
      </c>
      <c r="I11" s="31"/>
      <c r="J11" s="17" t="s">
        <v>12</v>
      </c>
      <c r="K11" s="17"/>
      <c r="L11" s="32">
        <v>42856</v>
      </c>
      <c r="M11" s="33"/>
    </row>
    <row r="12" spans="2:13" x14ac:dyDescent="0.25">
      <c r="B12" t="s">
        <v>9</v>
      </c>
      <c r="I12" s="31"/>
      <c r="J12" s="17" t="s">
        <v>13</v>
      </c>
      <c r="K12" s="17"/>
      <c r="L12" s="32">
        <v>42865</v>
      </c>
      <c r="M12" s="33"/>
    </row>
    <row r="13" spans="2:13" x14ac:dyDescent="0.25">
      <c r="B13" s="25" t="s">
        <v>42</v>
      </c>
      <c r="I13" s="34"/>
      <c r="J13" s="35"/>
      <c r="K13" s="35"/>
      <c r="L13" s="35"/>
      <c r="M13" s="36"/>
    </row>
    <row r="14" spans="2:13" ht="12.75" customHeight="1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6" spans="2:13" x14ac:dyDescent="0.25">
      <c r="B16" s="42" t="s">
        <v>43</v>
      </c>
      <c r="C16" s="43"/>
      <c r="D16" s="43"/>
      <c r="E16" s="43"/>
      <c r="F16" s="43"/>
      <c r="G16" s="47"/>
    </row>
    <row r="17" spans="2:20" x14ac:dyDescent="0.25">
      <c r="B17" t="s">
        <v>17</v>
      </c>
      <c r="F17" t="s">
        <v>7</v>
      </c>
      <c r="G17" s="47"/>
    </row>
    <row r="18" spans="2:20" x14ac:dyDescent="0.25">
      <c r="B18" t="s">
        <v>16</v>
      </c>
      <c r="F18" t="s">
        <v>6</v>
      </c>
      <c r="G18" s="47"/>
    </row>
    <row r="19" spans="2:20" x14ac:dyDescent="0.25">
      <c r="B19" t="s">
        <v>18</v>
      </c>
      <c r="F19" s="18">
        <v>43040</v>
      </c>
      <c r="G19" s="48"/>
      <c r="S19" s="20"/>
    </row>
    <row r="20" spans="2:20" x14ac:dyDescent="0.25">
      <c r="B20" t="s">
        <v>39</v>
      </c>
      <c r="F20" s="19">
        <v>15000</v>
      </c>
      <c r="G20" s="49"/>
      <c r="S20" s="20"/>
    </row>
    <row r="21" spans="2:20" x14ac:dyDescent="0.25">
      <c r="G21" s="47"/>
      <c r="S21" s="18"/>
    </row>
    <row r="22" spans="2:20" x14ac:dyDescent="0.25">
      <c r="G22" s="44"/>
      <c r="H22" s="44"/>
      <c r="S22" s="18"/>
    </row>
    <row r="23" spans="2:20" x14ac:dyDescent="0.25">
      <c r="B23" s="55"/>
      <c r="C23" s="55"/>
      <c r="D23" s="55"/>
      <c r="E23" s="55"/>
      <c r="F23" s="55"/>
      <c r="G23" s="56"/>
      <c r="H23" s="57"/>
      <c r="I23" s="55"/>
      <c r="J23" s="55"/>
      <c r="K23" s="55"/>
      <c r="L23" s="55"/>
      <c r="M23" s="55"/>
      <c r="S23" s="18"/>
    </row>
    <row r="24" spans="2:20" x14ac:dyDescent="0.25">
      <c r="G24" s="45"/>
      <c r="H24" s="45"/>
      <c r="S24" s="18"/>
    </row>
    <row r="25" spans="2:20" x14ac:dyDescent="0.25">
      <c r="C25" s="4" t="s">
        <v>44</v>
      </c>
      <c r="G25" s="51"/>
      <c r="H25" s="21">
        <f>'Payoff Calculation'!G20</f>
        <v>0</v>
      </c>
      <c r="S25" s="18"/>
    </row>
    <row r="26" spans="2:20" x14ac:dyDescent="0.25">
      <c r="C26" s="4" t="s">
        <v>45</v>
      </c>
      <c r="G26" s="45"/>
      <c r="H26" s="22">
        <f>'Payoff Calculation'!M33</f>
        <v>0</v>
      </c>
      <c r="S26" s="18"/>
    </row>
    <row r="27" spans="2:20" x14ac:dyDescent="0.25">
      <c r="C27" s="5" t="s">
        <v>46</v>
      </c>
      <c r="G27" s="52"/>
      <c r="H27" s="21"/>
      <c r="S27" s="18"/>
    </row>
    <row r="28" spans="2:20" x14ac:dyDescent="0.25">
      <c r="C28" s="4" t="s">
        <v>47</v>
      </c>
      <c r="G28" s="45"/>
      <c r="H28" s="21"/>
      <c r="S28" s="18"/>
    </row>
    <row r="29" spans="2:20" x14ac:dyDescent="0.25">
      <c r="C29" s="4" t="s">
        <v>48</v>
      </c>
      <c r="G29" s="45"/>
      <c r="H29" s="38"/>
      <c r="S29" s="18"/>
    </row>
    <row r="30" spans="2:20" x14ac:dyDescent="0.25">
      <c r="C30" s="4"/>
      <c r="G30" s="46"/>
      <c r="H30" s="22"/>
      <c r="S30" s="18"/>
    </row>
    <row r="31" spans="2:20" x14ac:dyDescent="0.25">
      <c r="C31" s="4"/>
      <c r="G31" s="45"/>
      <c r="H31" s="22"/>
      <c r="S31" s="18"/>
    </row>
    <row r="32" spans="2:20" x14ac:dyDescent="0.25">
      <c r="G32" s="46"/>
      <c r="H32" s="45"/>
      <c r="P32" s="47"/>
      <c r="Q32" s="47"/>
      <c r="R32" s="47"/>
      <c r="S32" s="48"/>
      <c r="T32" s="47"/>
    </row>
    <row r="33" spans="2:20" x14ac:dyDescent="0.25">
      <c r="B33" s="54"/>
      <c r="C33" s="45"/>
      <c r="D33" s="45"/>
      <c r="E33" s="53"/>
      <c r="F33" s="53"/>
      <c r="G33" s="53"/>
      <c r="H33" s="45"/>
      <c r="P33" s="44"/>
      <c r="Q33" s="44"/>
      <c r="R33" s="44"/>
      <c r="S33" s="44"/>
      <c r="T33" s="44"/>
    </row>
    <row r="34" spans="2:20" x14ac:dyDescent="0.25">
      <c r="B34" s="54"/>
      <c r="C34" s="45"/>
      <c r="D34" s="45"/>
      <c r="E34" s="53"/>
      <c r="F34" s="53"/>
      <c r="G34" s="53"/>
      <c r="H34" s="45"/>
      <c r="P34" s="44"/>
      <c r="Q34" s="44"/>
      <c r="R34" s="44"/>
      <c r="S34" s="44"/>
      <c r="T34" s="44"/>
    </row>
    <row r="35" spans="2:20" x14ac:dyDescent="0.25">
      <c r="B35" s="54"/>
      <c r="C35" s="45"/>
      <c r="D35" s="45"/>
      <c r="E35" s="53"/>
      <c r="F35" s="53"/>
      <c r="G35" s="53"/>
      <c r="H35" s="45"/>
      <c r="P35" s="44"/>
      <c r="Q35" s="44"/>
      <c r="R35" s="44"/>
      <c r="S35" s="44"/>
      <c r="T35" s="44"/>
    </row>
    <row r="36" spans="2:20" x14ac:dyDescent="0.25">
      <c r="B36" s="54"/>
      <c r="C36" s="45"/>
      <c r="D36" s="45"/>
      <c r="E36" s="53"/>
      <c r="F36" s="53"/>
      <c r="G36" s="53"/>
      <c r="H36" s="45"/>
      <c r="P36" s="44"/>
      <c r="Q36" s="44"/>
      <c r="R36" s="44"/>
      <c r="S36" s="44"/>
      <c r="T36" s="44"/>
    </row>
    <row r="37" spans="2:20" x14ac:dyDescent="0.25">
      <c r="B37" s="54"/>
      <c r="C37" s="45"/>
      <c r="D37" s="45"/>
      <c r="E37" s="53"/>
      <c r="F37" s="53"/>
      <c r="G37" s="53"/>
      <c r="H37" s="45"/>
      <c r="P37" s="44"/>
      <c r="Q37" s="44"/>
      <c r="R37" s="44"/>
      <c r="S37" s="44"/>
      <c r="T37" s="44"/>
    </row>
    <row r="38" spans="2:20" x14ac:dyDescent="0.25">
      <c r="B38" s="54"/>
      <c r="C38" s="45"/>
      <c r="D38" s="45"/>
      <c r="E38" s="53"/>
      <c r="F38" s="53"/>
      <c r="G38" s="53"/>
      <c r="H38" s="45"/>
      <c r="P38" s="44"/>
      <c r="Q38" s="44"/>
      <c r="R38" s="44"/>
      <c r="S38" s="44"/>
      <c r="T38" s="44"/>
    </row>
    <row r="39" spans="2:20" x14ac:dyDescent="0.25">
      <c r="B39" s="54"/>
      <c r="C39" s="45"/>
      <c r="D39" s="45"/>
      <c r="E39" s="53"/>
      <c r="F39" s="53"/>
      <c r="G39" s="53"/>
      <c r="H39" s="45"/>
      <c r="P39" s="44"/>
      <c r="Q39" s="44"/>
      <c r="R39" s="44"/>
      <c r="S39" s="44"/>
      <c r="T39" s="44"/>
    </row>
    <row r="40" spans="2:20" x14ac:dyDescent="0.25">
      <c r="B40" s="54"/>
      <c r="C40" s="45"/>
      <c r="D40" s="45"/>
      <c r="E40" s="53"/>
      <c r="F40" s="53"/>
      <c r="G40" s="53"/>
      <c r="H40" s="45"/>
      <c r="P40" s="44"/>
      <c r="Q40" s="44"/>
      <c r="R40" s="44"/>
      <c r="S40" s="44"/>
      <c r="T40" s="44"/>
    </row>
    <row r="41" spans="2:20" x14ac:dyDescent="0.25">
      <c r="B41" s="54"/>
      <c r="C41" s="45"/>
      <c r="D41" s="45"/>
      <c r="E41" s="53"/>
      <c r="F41" s="53"/>
      <c r="G41" s="53"/>
      <c r="H41" s="45"/>
      <c r="P41" s="44"/>
      <c r="Q41" s="44"/>
      <c r="R41" s="44"/>
      <c r="S41" s="44"/>
      <c r="T41" s="44"/>
    </row>
    <row r="42" spans="2:20" x14ac:dyDescent="0.25">
      <c r="B42" s="54"/>
      <c r="C42" s="45"/>
      <c r="D42" s="45"/>
      <c r="E42" s="53"/>
      <c r="F42" s="53"/>
      <c r="G42" s="53"/>
      <c r="H42" s="45"/>
      <c r="P42" s="44"/>
      <c r="Q42" s="44"/>
      <c r="R42" s="44"/>
      <c r="S42" s="44"/>
      <c r="T42" s="44"/>
    </row>
    <row r="43" spans="2:20" x14ac:dyDescent="0.25">
      <c r="B43" s="54"/>
      <c r="C43" s="45"/>
      <c r="D43" s="45"/>
      <c r="E43" s="53"/>
      <c r="F43" s="53"/>
      <c r="G43" s="53"/>
      <c r="H43" s="45"/>
      <c r="P43" s="44"/>
      <c r="Q43" s="44"/>
      <c r="R43" s="44"/>
      <c r="S43" s="44"/>
      <c r="T43" s="44"/>
    </row>
    <row r="44" spans="2:20" x14ac:dyDescent="0.25">
      <c r="B44" s="54"/>
      <c r="C44" s="45"/>
      <c r="D44" s="45"/>
      <c r="E44" s="53"/>
      <c r="F44" s="53"/>
      <c r="G44" s="53"/>
      <c r="H44" s="45"/>
      <c r="P44" s="44"/>
      <c r="Q44" s="44"/>
      <c r="R44" s="44"/>
      <c r="S44" s="44"/>
      <c r="T44" s="44"/>
    </row>
    <row r="45" spans="2:20" x14ac:dyDescent="0.25">
      <c r="B45" s="54"/>
      <c r="C45" s="45"/>
      <c r="D45" s="45"/>
      <c r="E45" s="53"/>
      <c r="F45" s="53"/>
      <c r="G45" s="53"/>
      <c r="H45" s="45"/>
      <c r="P45" s="44"/>
      <c r="Q45" s="44"/>
      <c r="R45" s="44"/>
      <c r="S45" s="44"/>
      <c r="T45" s="44"/>
    </row>
    <row r="46" spans="2:20" x14ac:dyDescent="0.25">
      <c r="B46" s="54"/>
      <c r="C46" s="45"/>
      <c r="D46" s="45"/>
      <c r="E46" s="53"/>
      <c r="F46" s="53"/>
      <c r="G46" s="53"/>
      <c r="H46" s="45"/>
      <c r="P46" s="44"/>
      <c r="Q46" s="44"/>
      <c r="R46" s="44"/>
      <c r="S46" s="44"/>
      <c r="T46" s="44"/>
    </row>
    <row r="47" spans="2:20" x14ac:dyDescent="0.25">
      <c r="B47" s="54"/>
      <c r="C47" s="45"/>
      <c r="D47" s="45"/>
      <c r="E47" s="53"/>
      <c r="F47" s="53"/>
      <c r="G47" s="53"/>
      <c r="H47" s="45"/>
      <c r="P47" s="44"/>
      <c r="Q47" s="44"/>
      <c r="R47" s="44"/>
      <c r="S47" s="44"/>
      <c r="T47" s="44"/>
    </row>
    <row r="48" spans="2:20" x14ac:dyDescent="0.25">
      <c r="B48" s="54"/>
      <c r="C48" s="45"/>
      <c r="D48" s="45"/>
      <c r="E48" s="53"/>
      <c r="F48" s="53"/>
      <c r="G48" s="53"/>
      <c r="H48" s="45"/>
      <c r="P48" s="44"/>
      <c r="Q48" s="44"/>
      <c r="R48" s="44"/>
      <c r="S48" s="44"/>
      <c r="T48" s="44"/>
    </row>
    <row r="49" spans="2:20" x14ac:dyDescent="0.25">
      <c r="B49" s="54"/>
      <c r="C49" s="45"/>
      <c r="D49" s="45"/>
      <c r="E49" s="53"/>
      <c r="F49" s="53"/>
      <c r="G49" s="53"/>
      <c r="H49" s="45"/>
      <c r="P49" s="44"/>
      <c r="Q49" s="44"/>
      <c r="R49" s="44"/>
      <c r="S49" s="44"/>
      <c r="T49" s="44"/>
    </row>
    <row r="50" spans="2:20" x14ac:dyDescent="0.25">
      <c r="G50" s="47"/>
      <c r="H50" s="45"/>
      <c r="P50" s="54"/>
      <c r="Q50" s="45"/>
      <c r="R50" s="45"/>
      <c r="S50" s="45"/>
      <c r="T50" s="50"/>
    </row>
    <row r="51" spans="2:20" x14ac:dyDescent="0.25">
      <c r="P51" s="54"/>
      <c r="Q51" s="45"/>
      <c r="R51" s="45"/>
      <c r="S51" s="45"/>
      <c r="T51" s="45"/>
    </row>
    <row r="52" spans="2:20" x14ac:dyDescent="0.25">
      <c r="P52" s="54"/>
      <c r="Q52" s="45"/>
      <c r="R52" s="45"/>
      <c r="S52" s="45"/>
      <c r="T52" s="51"/>
    </row>
    <row r="53" spans="2:20" x14ac:dyDescent="0.25">
      <c r="P53" s="54"/>
      <c r="Q53" s="45"/>
      <c r="R53" s="45"/>
      <c r="S53" s="45"/>
      <c r="T53" s="45"/>
    </row>
    <row r="54" spans="2:20" x14ac:dyDescent="0.25">
      <c r="P54" s="54"/>
      <c r="Q54" s="45"/>
      <c r="R54" s="45"/>
      <c r="S54" s="45"/>
      <c r="T54" s="52"/>
    </row>
    <row r="55" spans="2:20" x14ac:dyDescent="0.25">
      <c r="P55" s="54"/>
      <c r="Q55" s="45"/>
      <c r="R55" s="45"/>
      <c r="S55" s="45"/>
      <c r="T55" s="45"/>
    </row>
    <row r="56" spans="2:20" ht="15.75" thickBot="1" x14ac:dyDescent="0.3">
      <c r="P56" s="54"/>
      <c r="Q56" s="45"/>
      <c r="R56" s="45"/>
      <c r="S56" s="45"/>
      <c r="T56" s="45"/>
    </row>
    <row r="57" spans="2:20" x14ac:dyDescent="0.25">
      <c r="B57" s="39" t="s">
        <v>26</v>
      </c>
      <c r="C57" s="40"/>
      <c r="D57" s="40"/>
      <c r="E57" s="40"/>
      <c r="F57" s="40"/>
      <c r="G57" s="40"/>
      <c r="H57" s="40"/>
      <c r="I57" s="41"/>
      <c r="J57" s="37"/>
      <c r="K57" s="37"/>
      <c r="P57" s="54"/>
      <c r="Q57" s="45"/>
      <c r="R57" s="45"/>
      <c r="S57" s="45"/>
      <c r="T57" s="46"/>
    </row>
    <row r="58" spans="2:20" x14ac:dyDescent="0.25">
      <c r="B58" s="23" t="s">
        <v>27</v>
      </c>
      <c r="D58" s="4"/>
      <c r="E58" s="4"/>
      <c r="F58" s="4"/>
      <c r="G58" s="4"/>
      <c r="I58" s="14"/>
      <c r="P58" s="54"/>
      <c r="Q58" s="45"/>
      <c r="R58" s="45"/>
      <c r="S58" s="45"/>
      <c r="T58" s="45"/>
    </row>
    <row r="59" spans="2:20" x14ac:dyDescent="0.25">
      <c r="B59" s="23" t="s">
        <v>28</v>
      </c>
      <c r="D59" s="4"/>
      <c r="E59" s="4"/>
      <c r="F59" s="4"/>
      <c r="G59" s="4"/>
      <c r="I59" s="14"/>
      <c r="P59" s="54"/>
      <c r="Q59" s="45"/>
      <c r="R59" s="45"/>
      <c r="S59" s="45"/>
      <c r="T59" s="46"/>
    </row>
    <row r="60" spans="2:20" x14ac:dyDescent="0.25">
      <c r="B60" s="23" t="s">
        <v>29</v>
      </c>
      <c r="D60" s="5"/>
      <c r="E60" s="5"/>
      <c r="F60" s="5"/>
      <c r="G60" s="5"/>
      <c r="I60" s="15"/>
    </row>
    <row r="61" spans="2:20" x14ac:dyDescent="0.25">
      <c r="B61" s="23" t="s">
        <v>30</v>
      </c>
      <c r="D61" s="4"/>
      <c r="E61" s="4"/>
      <c r="F61" s="4"/>
      <c r="G61" s="4"/>
      <c r="I61" s="14"/>
    </row>
    <row r="62" spans="2:20" x14ac:dyDescent="0.25">
      <c r="B62" s="23" t="s">
        <v>31</v>
      </c>
      <c r="D62" s="4"/>
      <c r="E62" s="4"/>
      <c r="F62" s="4"/>
      <c r="G62" s="4"/>
      <c r="I62" s="14"/>
    </row>
    <row r="63" spans="2:20" ht="20.25" customHeight="1" x14ac:dyDescent="0.25">
      <c r="B63" s="23" t="s">
        <v>32</v>
      </c>
      <c r="D63" s="4"/>
      <c r="E63" s="4"/>
      <c r="F63" s="4"/>
      <c r="G63" s="4"/>
      <c r="I63" s="14"/>
      <c r="M63" s="11"/>
    </row>
    <row r="64" spans="2:20" ht="21.75" customHeight="1" x14ac:dyDescent="0.25">
      <c r="B64" s="23" t="s">
        <v>33</v>
      </c>
      <c r="D64" s="4"/>
      <c r="E64" s="4"/>
      <c r="F64" s="4"/>
      <c r="G64" s="4"/>
      <c r="I64" s="14"/>
      <c r="M64" s="11"/>
    </row>
    <row r="65" spans="2:13" ht="8.25" customHeight="1" thickBot="1" x14ac:dyDescent="0.3">
      <c r="B65" s="8"/>
      <c r="C65" s="6"/>
      <c r="D65" s="6"/>
      <c r="E65" s="6"/>
      <c r="F65" s="6"/>
      <c r="G65" s="6"/>
      <c r="H65" s="13"/>
      <c r="I65" s="16"/>
      <c r="J65" s="7"/>
      <c r="M65" s="12"/>
    </row>
    <row r="66" spans="2:13" x14ac:dyDescent="0.25">
      <c r="B66" s="5"/>
      <c r="M66" s="12"/>
    </row>
    <row r="67" spans="2:13" ht="15" customHeight="1" x14ac:dyDescent="0.25">
      <c r="B67" s="4"/>
      <c r="M67" s="11"/>
    </row>
    <row r="68" spans="2:13" x14ac:dyDescent="0.25">
      <c r="B68" s="4"/>
      <c r="M68" s="12"/>
    </row>
    <row r="69" spans="2:13" x14ac:dyDescent="0.25">
      <c r="B69" s="4"/>
      <c r="M69" s="10"/>
    </row>
    <row r="70" spans="2:13" x14ac:dyDescent="0.25">
      <c r="B70" s="4"/>
      <c r="M70" s="10"/>
    </row>
    <row r="71" spans="2:13" ht="9.75" customHeight="1" x14ac:dyDescent="0.25">
      <c r="L71" s="2"/>
      <c r="M71" s="9"/>
    </row>
    <row r="73" spans="2:13" ht="16.5" customHeight="1" x14ac:dyDescent="0.25"/>
    <row r="74" spans="2:13" x14ac:dyDescent="0.25">
      <c r="B74" t="s">
        <v>35</v>
      </c>
    </row>
    <row r="76" spans="2:13" x14ac:dyDescent="0.25">
      <c r="B76" t="s">
        <v>36</v>
      </c>
      <c r="F76" s="24">
        <f>H31</f>
        <v>0</v>
      </c>
      <c r="G76" s="24"/>
    </row>
    <row r="77" spans="2:13" x14ac:dyDescent="0.25">
      <c r="B77" t="s">
        <v>37</v>
      </c>
      <c r="F77" s="3">
        <f>T57</f>
        <v>0</v>
      </c>
      <c r="G77" s="3"/>
    </row>
    <row r="78" spans="2:13" x14ac:dyDescent="0.25">
      <c r="B78" t="s">
        <v>38</v>
      </c>
      <c r="F78" s="3">
        <f>T59</f>
        <v>0</v>
      </c>
      <c r="G78" s="3"/>
    </row>
  </sheetData>
  <mergeCells count="1">
    <mergeCell ref="B8:M8"/>
  </mergeCells>
  <hyperlinks>
    <hyperlink ref="B13" r:id="rId1" xr:uid="{00000000-0004-0000-0200-000000000000}"/>
  </hyperlinks>
  <pageMargins left="0.7" right="0.7" top="0.5" bottom="0.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topLeftCell="A4" workbookViewId="0">
      <selection activeCell="B7" sqref="B7:B8"/>
    </sheetView>
  </sheetViews>
  <sheetFormatPr defaultRowHeight="15" x14ac:dyDescent="0.25"/>
  <cols>
    <col min="1" max="1" width="18.140625" customWidth="1"/>
    <col min="2" max="3" width="17.85546875" customWidth="1"/>
    <col min="4" max="4" width="26.5703125" customWidth="1"/>
  </cols>
  <sheetData>
    <row r="1" spans="1:4" x14ac:dyDescent="0.35">
      <c r="B1" s="1"/>
      <c r="C1" s="1"/>
      <c r="D1" s="1"/>
    </row>
    <row r="2" spans="1:4" x14ac:dyDescent="0.35">
      <c r="A2" s="1"/>
    </row>
    <row r="6" spans="1:4" x14ac:dyDescent="0.25">
      <c r="B6" t="s">
        <v>62</v>
      </c>
    </row>
    <row r="8" spans="1:4" x14ac:dyDescent="0.25">
      <c r="B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Payoff Calculation</vt:lpstr>
      <vt:lpstr>Payoff Calculation (2)</vt:lpstr>
      <vt:lpstr>Payoff Statement</vt:lpstr>
      <vt:lpstr>Factors</vt:lpstr>
      <vt:lpstr>amt_owed</vt:lpstr>
      <vt:lpstr>'Payoff Calculation'!Print_Area</vt:lpstr>
      <vt:lpstr>'Payoff Calculation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Hancock</dc:creator>
  <cp:lastModifiedBy>Lisa Coleman</cp:lastModifiedBy>
  <cp:lastPrinted>2017-10-26T14:13:28Z</cp:lastPrinted>
  <dcterms:created xsi:type="dcterms:W3CDTF">2017-05-18T12:42:30Z</dcterms:created>
  <dcterms:modified xsi:type="dcterms:W3CDTF">2020-10-29T20:39:59Z</dcterms:modified>
</cp:coreProperties>
</file>